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19440" windowHeight="11460"/>
  </bookViews>
  <sheets>
    <sheet name="Теплоснабжение" sheetId="1" r:id="rId1"/>
    <sheet name="Водоснабжение" sheetId="2" r:id="rId2"/>
    <sheet name="Водоотведение" sheetId="3" r:id="rId3"/>
    <sheet name="Электроснабжение" sheetId="5" r:id="rId4"/>
    <sheet name="Газоснабжение" sheetId="10" r:id="rId5"/>
    <sheet name="Сводный перечень" sheetId="7" r:id="rId6"/>
    <sheet name="Целевые показатели" sheetId="9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7" l="1"/>
  <c r="O30" i="7" s="1"/>
  <c r="M29" i="7"/>
  <c r="M30" i="7" s="1"/>
  <c r="L29" i="7"/>
  <c r="L30" i="7" s="1"/>
  <c r="K29" i="7"/>
  <c r="K30" i="7" s="1"/>
  <c r="J29" i="7"/>
  <c r="J30" i="7" s="1"/>
  <c r="I29" i="7"/>
  <c r="I30" i="7" s="1"/>
  <c r="H29" i="7"/>
  <c r="H30" i="7" s="1"/>
  <c r="G28" i="7"/>
  <c r="G29" i="7" s="1"/>
  <c r="G30" i="7" s="1"/>
  <c r="G27" i="7"/>
  <c r="U14" i="7"/>
  <c r="T14" i="7"/>
  <c r="S14" i="7"/>
  <c r="R14" i="7"/>
  <c r="Q14" i="7"/>
  <c r="P14" i="7"/>
  <c r="O14" i="7"/>
  <c r="N14" i="7"/>
  <c r="M14" i="7"/>
  <c r="L14" i="7"/>
  <c r="K14" i="7"/>
  <c r="J14" i="7"/>
  <c r="G13" i="7"/>
  <c r="G14" i="7" s="1"/>
  <c r="G12" i="7"/>
  <c r="G11" i="7"/>
  <c r="M11" i="1"/>
  <c r="N11" i="1"/>
  <c r="O11" i="1"/>
  <c r="P11" i="1"/>
  <c r="Q11" i="1"/>
  <c r="R11" i="1"/>
  <c r="S11" i="1"/>
  <c r="T11" i="1"/>
  <c r="U11" i="1"/>
  <c r="M80" i="7" l="1"/>
  <c r="J20" i="7"/>
  <c r="I19" i="7"/>
  <c r="I20" i="7" s="1"/>
  <c r="O19" i="7"/>
  <c r="O20" i="7" s="1"/>
  <c r="G18" i="7"/>
  <c r="M19" i="7"/>
  <c r="M20" i="7" s="1"/>
  <c r="H19" i="7"/>
  <c r="J19" i="7"/>
  <c r="K19" i="7"/>
  <c r="K20" i="7" s="1"/>
  <c r="L19" i="7"/>
  <c r="H20" i="7"/>
  <c r="G23" i="7"/>
  <c r="J25" i="7"/>
  <c r="G24" i="7"/>
  <c r="I25" i="7"/>
  <c r="G33" i="7"/>
  <c r="G34" i="7"/>
  <c r="G35" i="7"/>
  <c r="H36" i="7"/>
  <c r="I36" i="7"/>
  <c r="J36" i="7"/>
  <c r="K36" i="7"/>
  <c r="L36" i="7"/>
  <c r="N36" i="7"/>
  <c r="O36" i="7"/>
  <c r="G38" i="7"/>
  <c r="G39" i="7" s="1"/>
  <c r="I39" i="7"/>
  <c r="I40" i="7" s="1"/>
  <c r="J39" i="7"/>
  <c r="J40" i="7" s="1"/>
  <c r="K39" i="7"/>
  <c r="L39" i="7"/>
  <c r="M39" i="7"/>
  <c r="N39" i="7"/>
  <c r="O39" i="7"/>
  <c r="G44" i="7"/>
  <c r="G45" i="7"/>
  <c r="J71" i="7"/>
  <c r="J75" i="7" s="1"/>
  <c r="K71" i="7"/>
  <c r="K75" i="7" s="1"/>
  <c r="G47" i="7"/>
  <c r="M71" i="7"/>
  <c r="M75" i="7" s="1"/>
  <c r="O71" i="7"/>
  <c r="O75" i="7" s="1"/>
  <c r="G50" i="7"/>
  <c r="L71" i="7"/>
  <c r="L75" i="7" s="1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N71" i="7"/>
  <c r="N75" i="7" s="1"/>
  <c r="F71" i="7"/>
  <c r="F75" i="7" s="1"/>
  <c r="H71" i="7"/>
  <c r="H75" i="7" s="1"/>
  <c r="I71" i="7"/>
  <c r="I75" i="7" s="1"/>
  <c r="P75" i="7"/>
  <c r="Q75" i="7"/>
  <c r="R75" i="7"/>
  <c r="O80" i="7"/>
  <c r="H80" i="7"/>
  <c r="H85" i="7" s="1"/>
  <c r="I80" i="7"/>
  <c r="J80" i="7"/>
  <c r="K80" i="7"/>
  <c r="L80" i="7"/>
  <c r="N80" i="7"/>
  <c r="L84" i="7"/>
  <c r="O84" i="7"/>
  <c r="G83" i="7"/>
  <c r="I84" i="7"/>
  <c r="J84" i="7"/>
  <c r="K84" i="7"/>
  <c r="M84" i="7"/>
  <c r="N84" i="7"/>
  <c r="L40" i="7" l="1"/>
  <c r="L20" i="7"/>
  <c r="G36" i="7"/>
  <c r="G40" i="7" s="1"/>
  <c r="M85" i="7"/>
  <c r="J85" i="7"/>
  <c r="I85" i="7"/>
  <c r="O85" i="7"/>
  <c r="N85" i="7"/>
  <c r="K85" i="7"/>
  <c r="L85" i="7"/>
  <c r="G78" i="7"/>
  <c r="K40" i="7"/>
  <c r="N40" i="7"/>
  <c r="O40" i="7"/>
  <c r="G25" i="7"/>
  <c r="G17" i="7"/>
  <c r="G79" i="7"/>
  <c r="G80" i="7" s="1"/>
  <c r="G49" i="7"/>
  <c r="G46" i="7"/>
  <c r="K25" i="7"/>
  <c r="G48" i="7"/>
  <c r="M36" i="7"/>
  <c r="M40" i="7" s="1"/>
  <c r="G16" i="7"/>
  <c r="G82" i="7"/>
  <c r="G84" i="7" s="1"/>
  <c r="G71" i="7" l="1"/>
  <c r="G75" i="7" s="1"/>
  <c r="G85" i="7"/>
  <c r="G19" i="7"/>
  <c r="G20" i="7" s="1"/>
  <c r="J10" i="2" l="1"/>
  <c r="K10" i="2"/>
  <c r="I10" i="2"/>
  <c r="N86" i="7" l="1"/>
  <c r="I86" i="7"/>
  <c r="G86" i="7"/>
  <c r="H86" i="7"/>
  <c r="K86" i="7"/>
  <c r="L86" i="7"/>
  <c r="M86" i="7"/>
  <c r="J35" i="5"/>
  <c r="K35" i="5"/>
  <c r="L35" i="5"/>
  <c r="M35" i="5"/>
  <c r="N35" i="5"/>
  <c r="I35" i="5"/>
  <c r="O35" i="5"/>
  <c r="H35" i="5"/>
  <c r="G34" i="5"/>
  <c r="G33" i="5"/>
  <c r="G32" i="5"/>
  <c r="G31" i="5"/>
  <c r="G30" i="5"/>
  <c r="G29" i="5"/>
  <c r="O86" i="7" l="1"/>
  <c r="J86" i="7"/>
  <c r="O10" i="10"/>
  <c r="H10" i="10"/>
  <c r="H15" i="10" s="1"/>
  <c r="I10" i="10"/>
  <c r="J10" i="10"/>
  <c r="K10" i="10"/>
  <c r="L10" i="10"/>
  <c r="M10" i="10"/>
  <c r="N10" i="10"/>
  <c r="J14" i="10" l="1"/>
  <c r="J15" i="10" s="1"/>
  <c r="K14" i="10"/>
  <c r="K15" i="10" s="1"/>
  <c r="L14" i="10"/>
  <c r="L15" i="10" s="1"/>
  <c r="M14" i="10"/>
  <c r="M15" i="10" s="1"/>
  <c r="N14" i="10"/>
  <c r="N15" i="10" s="1"/>
  <c r="I14" i="10"/>
  <c r="I15" i="10" s="1"/>
  <c r="O14" i="10"/>
  <c r="O15" i="10" s="1"/>
  <c r="G13" i="10"/>
  <c r="O16" i="1"/>
  <c r="G12" i="10"/>
  <c r="G9" i="10"/>
  <c r="G8" i="10"/>
  <c r="O14" i="2"/>
  <c r="J14" i="3"/>
  <c r="J15" i="3" s="1"/>
  <c r="K14" i="3"/>
  <c r="L14" i="3"/>
  <c r="M14" i="3"/>
  <c r="N14" i="3"/>
  <c r="O14" i="3"/>
  <c r="M11" i="3"/>
  <c r="O11" i="3"/>
  <c r="N11" i="3"/>
  <c r="H11" i="3"/>
  <c r="I11" i="3"/>
  <c r="J11" i="3"/>
  <c r="K11" i="3"/>
  <c r="L11" i="3"/>
  <c r="G10" i="3"/>
  <c r="G14" i="10" l="1"/>
  <c r="N15" i="3"/>
  <c r="G10" i="10"/>
  <c r="G15" i="10" s="1"/>
  <c r="J38" i="5"/>
  <c r="G38" i="5"/>
  <c r="G27" i="5" l="1"/>
  <c r="G24" i="5"/>
  <c r="G16" i="5"/>
  <c r="R39" i="5"/>
  <c r="K39" i="5"/>
  <c r="I39" i="5"/>
  <c r="G28" i="5"/>
  <c r="M39" i="5"/>
  <c r="G18" i="5"/>
  <c r="Q39" i="5"/>
  <c r="G15" i="5"/>
  <c r="G11" i="5"/>
  <c r="P39" i="5"/>
  <c r="F35" i="5"/>
  <c r="F39" i="5" s="1"/>
  <c r="O39" i="5"/>
  <c r="G22" i="5" l="1"/>
  <c r="G9" i="5"/>
  <c r="G23" i="5"/>
  <c r="G13" i="5"/>
  <c r="G21" i="5"/>
  <c r="G17" i="5"/>
  <c r="G19" i="5"/>
  <c r="G14" i="5"/>
  <c r="G26" i="5"/>
  <c r="G25" i="5"/>
  <c r="N39" i="5"/>
  <c r="G20" i="5"/>
  <c r="G12" i="5"/>
  <c r="L39" i="5"/>
  <c r="J39" i="5"/>
  <c r="G10" i="5"/>
  <c r="H39" i="5"/>
  <c r="G8" i="5"/>
  <c r="M16" i="1"/>
  <c r="L16" i="1"/>
  <c r="K16" i="1"/>
  <c r="J16" i="1"/>
  <c r="I16" i="1"/>
  <c r="H16" i="1"/>
  <c r="L11" i="1"/>
  <c r="K11" i="1"/>
  <c r="J11" i="1"/>
  <c r="G35" i="5" l="1"/>
  <c r="G39" i="5" s="1"/>
  <c r="G12" i="2"/>
  <c r="O15" i="2"/>
  <c r="M14" i="2"/>
  <c r="M15" i="2" s="1"/>
  <c r="L14" i="2"/>
  <c r="L15" i="2" s="1"/>
  <c r="K14" i="2"/>
  <c r="K15" i="2" s="1"/>
  <c r="J14" i="2"/>
  <c r="H14" i="2"/>
  <c r="H15" i="2" s="1"/>
  <c r="I14" i="2"/>
  <c r="G13" i="2"/>
  <c r="G9" i="2"/>
  <c r="G8" i="2"/>
  <c r="O15" i="3"/>
  <c r="M15" i="3"/>
  <c r="L15" i="3"/>
  <c r="I14" i="3"/>
  <c r="I15" i="3" s="1"/>
  <c r="G13" i="3"/>
  <c r="G14" i="3" s="1"/>
  <c r="G9" i="3"/>
  <c r="G8" i="3"/>
  <c r="G8" i="1"/>
  <c r="G10" i="1"/>
  <c r="G9" i="1"/>
  <c r="G14" i="1"/>
  <c r="G13" i="1"/>
  <c r="G15" i="1"/>
  <c r="G14" i="2" l="1"/>
  <c r="G11" i="3"/>
  <c r="G15" i="3" s="1"/>
  <c r="K15" i="3"/>
  <c r="I15" i="2"/>
  <c r="J15" i="2"/>
  <c r="G16" i="1"/>
  <c r="G11" i="1"/>
  <c r="G10" i="2"/>
  <c r="H17" i="1"/>
  <c r="J17" i="1"/>
  <c r="L17" i="1"/>
  <c r="K17" i="1"/>
  <c r="O17" i="1"/>
  <c r="M17" i="1"/>
  <c r="G15" i="2" l="1"/>
  <c r="I17" i="1"/>
  <c r="G17" i="1" l="1"/>
</calcChain>
</file>

<file path=xl/sharedStrings.xml><?xml version="1.0" encoding="utf-8"?>
<sst xmlns="http://schemas.openxmlformats.org/spreadsheetml/2006/main" count="878" uniqueCount="285">
  <si>
    <t>№ п/п</t>
  </si>
  <si>
    <t xml:space="preserve">Технические мероприятия (краткое описание проекта) </t>
  </si>
  <si>
    <t>Наименование объекта</t>
  </si>
  <si>
    <t>Цель проекта</t>
  </si>
  <si>
    <t>Технические параметры</t>
  </si>
  <si>
    <t>ВСЕГО</t>
  </si>
  <si>
    <t>1.</t>
  </si>
  <si>
    <t xml:space="preserve">Группа проектов «Источники теплоснабжения» </t>
  </si>
  <si>
    <t>1.1.</t>
  </si>
  <si>
    <t>2.1.</t>
  </si>
  <si>
    <t>ИТОГО по группе проектов "Источники теплоснабжения"</t>
  </si>
  <si>
    <t>2.</t>
  </si>
  <si>
    <t xml:space="preserve">Группа проектов  «Тепловые сети и сооружения на них» </t>
  </si>
  <si>
    <t xml:space="preserve">Обеспечение нормативной надежности теплоснабжения потребителей  </t>
  </si>
  <si>
    <t>2.2.</t>
  </si>
  <si>
    <t>2.3.</t>
  </si>
  <si>
    <t xml:space="preserve">ИТОГО по группе проектов «Тепловые сети и сооружения на них» </t>
  </si>
  <si>
    <t>Затраты на реализацию мероприятий, тыс. руб.</t>
  </si>
  <si>
    <t>Реконструкция тепловых сетей и сетей ГВС в связи с исчерпанием эксплуатационного ресурса</t>
  </si>
  <si>
    <t>Реконструкция тепловых сетей и сетей ГВС (изменение диаметра)</t>
  </si>
  <si>
    <t>Строительство сетей теплоснабжения и сетей ГВС</t>
  </si>
  <si>
    <t>Тепловые сети на территории с. п. Куть-Ях</t>
  </si>
  <si>
    <t>Тепловые сетина территории  с. п. Куть-Ях</t>
  </si>
  <si>
    <t xml:space="preserve">Обеспечение нормативного качества теплоснабжения потребителей  </t>
  </si>
  <si>
    <t>Установка электрических водонагревателей на объектах с низким уровнем теплопотребления</t>
  </si>
  <si>
    <t>Повышение эффетивности системы теплоснабжения</t>
  </si>
  <si>
    <t>Территория кирпичного завода с. п. Куть-Ях</t>
  </si>
  <si>
    <t>Потербители с низким уровнем теплопотребления с. п. Куть-Ях</t>
  </si>
  <si>
    <t>Перечень мероприятий по развитию системы теплоснабжения с. п. Куть-Ях и объем финансовых потребностей на их релизацию.</t>
  </si>
  <si>
    <t>2 шт.</t>
  </si>
  <si>
    <t>ИТОГО по системе теплоснабжения с. п. Куть - Ях</t>
  </si>
  <si>
    <t>Перечень мероприятий по развитию системы водоотведения с. п. Куть-Ях и объем финансовых потребностей на их релизацию.</t>
  </si>
  <si>
    <t>Перечень мероприятий по развитию системы водоснабжения с. п. Куть-Ях и объем финансовых потребностей на их релизацию.</t>
  </si>
  <si>
    <t xml:space="preserve">Группа проектов  «Сети водоснабжения и сооружения на них» </t>
  </si>
  <si>
    <t xml:space="preserve">Группа проектов «Канализационные очистные сооружения» </t>
  </si>
  <si>
    <t xml:space="preserve">Группа проектов  «Сети водоотведения и сооружения на них» </t>
  </si>
  <si>
    <t>Обеспечение подключения новых потребителей</t>
  </si>
  <si>
    <t xml:space="preserve">ИТОГО по группе проектов «Сети водоотведения и сооружения на них» </t>
  </si>
  <si>
    <t>ИТОГО по системе Водоотведения с. п. Куть - Ях</t>
  </si>
  <si>
    <t>1.2.</t>
  </si>
  <si>
    <t xml:space="preserve">Группа проектов «Источники водоснабжения сооружения» </t>
  </si>
  <si>
    <t>Повышение качества воды</t>
  </si>
  <si>
    <t>Повышение надежности и экологичности</t>
  </si>
  <si>
    <t>Повышение надежности системы водоотведения</t>
  </si>
  <si>
    <t>Оснащение пожарными гидрантами</t>
  </si>
  <si>
    <t>Повышение надежности системы водоснабжения и обеспечение подключения новых потребителей</t>
  </si>
  <si>
    <t>Обеспечение надлежащего уровня пожарной безопасности</t>
  </si>
  <si>
    <t>ИТОГО по системе Водоснабжения с. п. Куть - Ях</t>
  </si>
  <si>
    <t>1.3.</t>
  </si>
  <si>
    <t>1.4.</t>
  </si>
  <si>
    <t>-</t>
  </si>
  <si>
    <t xml:space="preserve">Обеспечение перспективной тепловой нагрузки  </t>
  </si>
  <si>
    <t>Перечень мероприятий по развитию системы электроснабжения с. п. Куть-Ях и объем финансовых потребностей на их релизацию.</t>
  </si>
  <si>
    <t xml:space="preserve">Группа проектов  «Линии электропередач и распределительные устройства» </t>
  </si>
  <si>
    <t xml:space="preserve">ИТОГО по группе проектов «Линии электропередач и распределительные устройства» </t>
  </si>
  <si>
    <t>ИТОГО по системе электроснабжения с. п. Куть - Ях</t>
  </si>
  <si>
    <t>Замена провода А(АС) ВЛ 10кВ на СИП,  ПС 110/10 кВ фидер Поселок-1</t>
  </si>
  <si>
    <t>Замена провода А(АС) ВЛ 10кВ на СИП, фидер "ТП-1, ТМ-1"</t>
  </si>
  <si>
    <t>Замена провода А(АС) ВЛ 10кВ на СИП, фидер "Поселок-1"</t>
  </si>
  <si>
    <t>Замена провода А(АС) ВЛ 10кВ на СИП, фидер "Поселок-2"</t>
  </si>
  <si>
    <t>Замена провода А(АС) ВЛ 0,4кВ на СИП, фидер 1</t>
  </si>
  <si>
    <t>Замена провода А(АС) ВЛ 0,4кВ на СИП, фидер 3</t>
  </si>
  <si>
    <t>Замена провода А(АС) ВЛ 0,4кВ на СИП, фидер 4</t>
  </si>
  <si>
    <t>Замена провода А(АС) ВЛ 0,4кВ на СИП, фидер 5</t>
  </si>
  <si>
    <t>Замена провода А(АС) ВЛ 0,4кВ на СИП, фидер 6</t>
  </si>
  <si>
    <t>Замена провода А(АС) ВЛ 0,4кВ на СИП, фидер 2</t>
  </si>
  <si>
    <t>Замена провода А(АС) ВЛ 10кВ на СИП, фидер АГРС</t>
  </si>
  <si>
    <t>Повышение надежности, снижение коммерческих потерь</t>
  </si>
  <si>
    <t>Повышение надежности</t>
  </si>
  <si>
    <t xml:space="preserve">1. 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</si>
  <si>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</si>
  <si>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</si>
  <si>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</si>
  <si>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</si>
  <si>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</si>
  <si>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</si>
  <si>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</si>
  <si>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</si>
  <si>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</si>
  <si>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</si>
  <si>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</si>
  <si>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</si>
  <si>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</si>
  <si>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</si>
  <si>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</si>
  <si>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</si>
  <si>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</si>
  <si>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ВЛ 10 кВ, от оп. 40 до КТПН №5</t>
  </si>
  <si>
    <t>ВЛ 10 кВ, от оп. 1 до КТПН №7</t>
  </si>
  <si>
    <t>ВЛ 10 кВ, от оп. 1 до КТПН №3</t>
  </si>
  <si>
    <t>ВЛ 10 кВ, от оп. 1 до КТПН №6</t>
  </si>
  <si>
    <t>ВЛ 10 кВ, от оп. 34  до оп. 43</t>
  </si>
  <si>
    <t>ВЛ 10 кВ, от оп. 1 до КТПН АГРС</t>
  </si>
  <si>
    <t>ВЛ 10 кВ, от оп. 38 до оп. 60</t>
  </si>
  <si>
    <t>ВЛ 0,4кВ, от КТПН №3 (оп.1) до оп. 16</t>
  </si>
  <si>
    <t>ВЛ 0,4 кВ, от КТПН №3 до оп. 4</t>
  </si>
  <si>
    <t>ВЛ 0,4 кВ, от КТПН №3 до оп. 6/5, 7/5, 17, 13, 16, 20 через КТПН №4</t>
  </si>
  <si>
    <t>ВЛ 0,4 кВ, от КТПН №3 до ж/д 60 лет ВЛКСМ, ул. Школьная</t>
  </si>
  <si>
    <t xml:space="preserve">ВЛ 0,4 кВ, от КТПН №3 до ж/д ул. 60 лет Октября, ул. Леснова </t>
  </si>
  <si>
    <t>ВЛ 0,4 кВ, от КТПН №4 до оп. 7 (Котельная, магазины)</t>
  </si>
  <si>
    <t xml:space="preserve">ВЛ 0,4 кВ, от КТПН №4 до оп. 7 </t>
  </si>
  <si>
    <t>ВЛ 0,4 кВ, от КТПН №4 до оп. 6</t>
  </si>
  <si>
    <t>ВЛ 0,4 кВ, от КТПН №6 до Лесничества, ж/д ул. Молодежная</t>
  </si>
  <si>
    <t>ВЛ 0,4 кВ, от КТПН №7 до ж/д №11</t>
  </si>
  <si>
    <t>ВЛ 0,4 кВ, от КТПН №7 до линии уличного освещения</t>
  </si>
  <si>
    <t>ВЛ 0,4 кВ, от КТПН №5 до линии уличного освещения</t>
  </si>
  <si>
    <t>ВЛ 0,4 кВ, от КТПН №6 до линии уличного освещения</t>
  </si>
  <si>
    <t>ВЛ 0,4 кВ, от КТПН №6 до скважины и котельной</t>
  </si>
  <si>
    <t>СИСТЕМА ТЕПЛОСНАБЖЕНИЯ</t>
  </si>
  <si>
    <t>СИСТЕМА ВОДОСНАБЖЕНИЯ</t>
  </si>
  <si>
    <t>СИСТЕМА ВОДООТВЕДЕНИЯ</t>
  </si>
  <si>
    <t>I</t>
  </si>
  <si>
    <t>СИСТЕМА ЭЛЕКТРОСНАБЖЕНИЯ</t>
  </si>
  <si>
    <t>II</t>
  </si>
  <si>
    <t>III</t>
  </si>
  <si>
    <t>IV</t>
  </si>
  <si>
    <t>V</t>
  </si>
  <si>
    <t>УТИЛИЗАЦИЯ ТБО</t>
  </si>
  <si>
    <t>Приложение 1.</t>
  </si>
  <si>
    <t>Приложение 2.</t>
  </si>
  <si>
    <t>Приложение 3.</t>
  </si>
  <si>
    <t>Приложение 4.</t>
  </si>
  <si>
    <t xml:space="preserve">2. </t>
  </si>
  <si>
    <t>Проектирование и монтаж системы АСКУЭ</t>
  </si>
  <si>
    <t>Группа проектов "Учет электрической энергии"</t>
  </si>
  <si>
    <t>ИТОГО по группе проектов "Учет электрической энергии"</t>
  </si>
  <si>
    <t>Снижение коммерческих потерь электрической энергии</t>
  </si>
  <si>
    <t>Система электроснабжения с. п. Куть - Ях</t>
  </si>
  <si>
    <t>Показатели</t>
  </si>
  <si>
    <t>Надежность (бесперебойность) снабжения услугой</t>
  </si>
  <si>
    <t>Аварийность системы</t>
  </si>
  <si>
    <t>ед/км.</t>
  </si>
  <si>
    <t>Продолжительность оказания услуг</t>
  </si>
  <si>
    <t>час/день</t>
  </si>
  <si>
    <t>Уровень потерь % к покупке</t>
  </si>
  <si>
    <t>%</t>
  </si>
  <si>
    <t>н/д</t>
  </si>
  <si>
    <t>Коэффициент потерь</t>
  </si>
  <si>
    <t>кВт∙ч./км.</t>
  </si>
  <si>
    <t>Индекс замены трансформаторного оборудования</t>
  </si>
  <si>
    <t>Износ системы</t>
  </si>
  <si>
    <t>Удельный вес сетей, нуждающихся в замене</t>
  </si>
  <si>
    <t>Сбалансированность систем коммунальной инфраструктуры</t>
  </si>
  <si>
    <t>Обеспеченность приборами учета</t>
  </si>
  <si>
    <t>3.</t>
  </si>
  <si>
    <t>Доступность услуги для потребителей</t>
  </si>
  <si>
    <t>3.1.</t>
  </si>
  <si>
    <t>Доля потребителей в жилых домах, обеспеченных доступом к услуге</t>
  </si>
  <si>
    <t>3.2.</t>
  </si>
  <si>
    <t>Индекс нового строительства</t>
  </si>
  <si>
    <t>ед.</t>
  </si>
  <si>
    <t>3.3.</t>
  </si>
  <si>
    <t xml:space="preserve">Удельное электропотребление </t>
  </si>
  <si>
    <t>кВт∙ч./чел</t>
  </si>
  <si>
    <t>Надежность (бесперебойность) снабжения потребителей товарами (услугами)</t>
  </si>
  <si>
    <t>Аварийность систем коммунальной инфраструктуры</t>
  </si>
  <si>
    <t>ед./км</t>
  </si>
  <si>
    <t>Уровень потерь</t>
  </si>
  <si>
    <t>Износ системы водоснабжения</t>
  </si>
  <si>
    <t>Сбалансированность системы водоснабжения</t>
  </si>
  <si>
    <t>Уровень загрузки производственных мощностей</t>
  </si>
  <si>
    <t>Обеспеченность потребления товаров и услуг приборами учета</t>
  </si>
  <si>
    <t>Показатели качества предоставляемых услуг</t>
  </si>
  <si>
    <t>Соответствие качества воды установленным требованиям, %</t>
  </si>
  <si>
    <t>4.</t>
  </si>
  <si>
    <t>Доступность товаров и услуг для потребителей</t>
  </si>
  <si>
    <t>4.1.</t>
  </si>
  <si>
    <t>Доля потребителей в жилых домах, обеспеченных доступом к коммунальной инфраструктуре</t>
  </si>
  <si>
    <t>4.2.</t>
  </si>
  <si>
    <t>4.3.</t>
  </si>
  <si>
    <t>Удельное водопотребление</t>
  </si>
  <si>
    <t>5.</t>
  </si>
  <si>
    <t>Эффективность  деятельности</t>
  </si>
  <si>
    <t>5.1.</t>
  </si>
  <si>
    <t>Эффективность использования энергии (энергоемкость производства)</t>
  </si>
  <si>
    <t>Надежность (бесперебойность) снабжения потребителей товарами и услугами</t>
  </si>
  <si>
    <t>Продолжительность (бесперебойность) поставки товаров и услуг</t>
  </si>
  <si>
    <t>час./день</t>
  </si>
  <si>
    <t>Износ системы водоотведения</t>
  </si>
  <si>
    <t>Показатели качества поставляемых услуг</t>
  </si>
  <si>
    <t>Соответствие качества сточных вод установленным требованиям, %</t>
  </si>
  <si>
    <t>Сбалансированность систем водоотведения и очистки сточных вод</t>
  </si>
  <si>
    <t>Уровень загрузки канализационных насосных станций</t>
  </si>
  <si>
    <t>Уровень загрузки канализационных очистных сооружений</t>
  </si>
  <si>
    <t>Удельное водоотведение</t>
  </si>
  <si>
    <t>Эффективность деятельности</t>
  </si>
  <si>
    <t>Ед. изм.</t>
  </si>
  <si>
    <t>Надежность (бесперебойность) снабжения услугами</t>
  </si>
  <si>
    <t>Гкал/км</t>
  </si>
  <si>
    <t>Доступность услуг для потребителей</t>
  </si>
  <si>
    <t>Удельное теплопотребление</t>
  </si>
  <si>
    <t>Гкал/чел</t>
  </si>
  <si>
    <t>Экономическая эффективность деятельности</t>
  </si>
  <si>
    <t>Эффективность использования топлива</t>
  </si>
  <si>
    <t>кг.у.т./Гкал</t>
  </si>
  <si>
    <t>Эффективность использования воды</t>
  </si>
  <si>
    <t>куб.м./Гкал</t>
  </si>
  <si>
    <t>Эффективность использования электрической энергии</t>
  </si>
  <si>
    <t>кВт∙ч/Гкал</t>
  </si>
  <si>
    <t>4.4.</t>
  </si>
  <si>
    <t>Производительность труда</t>
  </si>
  <si>
    <t>Гкал./чел</t>
  </si>
  <si>
    <t>4.5.</t>
  </si>
  <si>
    <t>Эффективность использования персонала (трудтрудооемкость производства)</t>
  </si>
  <si>
    <t>чел./км.</t>
  </si>
  <si>
    <r>
      <t>м</t>
    </r>
    <r>
      <rPr>
        <b/>
        <vertAlign val="superscript"/>
        <sz val="10"/>
        <color theme="1"/>
        <rFont val="Times New Roman"/>
        <family val="1"/>
        <charset val="204"/>
      </rPr>
      <t>3</t>
    </r>
    <r>
      <rPr>
        <b/>
        <sz val="10"/>
        <color theme="1"/>
        <rFont val="Times New Roman"/>
        <family val="1"/>
        <charset val="204"/>
      </rPr>
      <t>/чел.</t>
    </r>
  </si>
  <si>
    <r>
      <t>кВт∙ч/м</t>
    </r>
    <r>
      <rPr>
        <b/>
        <vertAlign val="superscript"/>
        <sz val="10"/>
        <color theme="1"/>
        <rFont val="Times New Roman"/>
        <family val="1"/>
        <charset val="204"/>
      </rPr>
      <t>3</t>
    </r>
  </si>
  <si>
    <t>1.22.</t>
  </si>
  <si>
    <t>1.23.</t>
  </si>
  <si>
    <t>1.24.</t>
  </si>
  <si>
    <t>1.25.</t>
  </si>
  <si>
    <t>1.26.</t>
  </si>
  <si>
    <t xml:space="preserve">Перенос существующей воздушной линии электропередач напряжение 10 кВ, с территории жилой застройки, вдоль автомобильных дорог кабельной линией в 2 ветки </t>
  </si>
  <si>
    <t>Реконструкция существующей подстанции ПС 110 с увеличением мощности</t>
  </si>
  <si>
    <t>ТП №5, замена на трансформаторы 2х630 кВт</t>
  </si>
  <si>
    <t>ТП№7, замена на трансформаторы 2х630 кВт</t>
  </si>
  <si>
    <t>ТП №5</t>
  </si>
  <si>
    <t>ТП№7</t>
  </si>
  <si>
    <t>ПС 110 "Лиственная"</t>
  </si>
  <si>
    <t>квартал "Железнодорожный"</t>
  </si>
  <si>
    <t>Расширение сети 0.4 кВ</t>
  </si>
  <si>
    <t>с.п. Куть-Ях</t>
  </si>
  <si>
    <t>2х630</t>
  </si>
  <si>
    <t>1.27.</t>
  </si>
  <si>
    <t>Расширение сети уличного освещения, расстановка опор освещения, шт</t>
  </si>
  <si>
    <t>1 шт</t>
  </si>
  <si>
    <t>2,057км</t>
  </si>
  <si>
    <t>6,724км</t>
  </si>
  <si>
    <t>95шт</t>
  </si>
  <si>
    <t>КНС кв. Железнодорожный с. п. Куть-Ях</t>
  </si>
  <si>
    <t>КОС кв. Железнодорожный с. п. Куть-Ях</t>
  </si>
  <si>
    <t>Реконструкция КОС кв. Железнодорожный</t>
  </si>
  <si>
    <t>ИТОГО по группе проектов "Канализационные очистные сооружения"</t>
  </si>
  <si>
    <t>Реконструкция КНС в кв. Железнодорожный</t>
  </si>
  <si>
    <t>Строительство КНС в кв. Лесопромышленный</t>
  </si>
  <si>
    <t>КНС кв. Лесопромышленный с. п. Куть-Ях</t>
  </si>
  <si>
    <t>Сети водоотведения с. п. Куть-Ях</t>
  </si>
  <si>
    <t>15.0 км</t>
  </si>
  <si>
    <t>Строительство и реконструкция сетей водоотведения (проектирование и СМР)</t>
  </si>
  <si>
    <t>2020 г.</t>
  </si>
  <si>
    <t>Реконструкция существующей станции обезжелезивания кв. Железнодорожный</t>
  </si>
  <si>
    <t>Станция водоподготовки кв. Железнодорожный с. п. Куть-Ях</t>
  </si>
  <si>
    <t>Строительство станции водоподготовки  кв. Лесопромышленный</t>
  </si>
  <si>
    <t>Сети водоснабжения с. п. Куть-Ях</t>
  </si>
  <si>
    <t>Строительство и реконструкция сетей водоснабжения (проектирование и СМР)</t>
  </si>
  <si>
    <t>Сети водоснабжения  с. п. Куть-Ях</t>
  </si>
  <si>
    <t>15,0 км</t>
  </si>
  <si>
    <t>Станция водоподготовки  кв. Лесопромышленный с. п. Куть-Ях</t>
  </si>
  <si>
    <t>СИСТЕМА ГАЗОСНАБЖЕНИЯ</t>
  </si>
  <si>
    <t>ИТОГО по системе газоснабжения с. п. Куть - Ях</t>
  </si>
  <si>
    <t>Строительство сетей газоснабжения низкого давления</t>
  </si>
  <si>
    <t xml:space="preserve">Группа проектов «Источники газоснабжения» </t>
  </si>
  <si>
    <t>7,63 км</t>
  </si>
  <si>
    <t>0,162 км</t>
  </si>
  <si>
    <t>Строительство сетей газоснабжения среднего давления</t>
  </si>
  <si>
    <t xml:space="preserve">ИТОГО по группе проектов «Сети газоснабжения» </t>
  </si>
  <si>
    <t xml:space="preserve">Группа проектов  «Сети газоснабжения » </t>
  </si>
  <si>
    <t>Сети газоснабжения на территории с. п. Куть-Ях</t>
  </si>
  <si>
    <t>Строительство газорегуляторного пункта</t>
  </si>
  <si>
    <t>ГРП кв. ЛПХ с. п. Куть - Ях</t>
  </si>
  <si>
    <t>ГРП кв.Железнодорожный с. п. Куть - Ях</t>
  </si>
  <si>
    <t xml:space="preserve">Обеспечение перспективной газовой нагрузки  </t>
  </si>
  <si>
    <t>Перечень мероприятий по развитию системы газоснабжения с. п. Куть-Ях и объем финансовых потребностей на их релизацию.</t>
  </si>
  <si>
    <t>ИТОГО по группе проектов "Источники газоснабжения"</t>
  </si>
  <si>
    <t>ИТОГО по системам коммунальной инфраструктуры с. п. Куть - Ях</t>
  </si>
  <si>
    <t>Приложение 5.</t>
  </si>
  <si>
    <t>2024-2035</t>
  </si>
  <si>
    <t>Целевые показатели развития системы электроснабжения с. п. Куть-Ях в 2018-2035 г.г.</t>
  </si>
  <si>
    <t>2018 г. (базовый)</t>
  </si>
  <si>
    <t>2019 г.</t>
  </si>
  <si>
    <t>2021г.</t>
  </si>
  <si>
    <t>2022 г.</t>
  </si>
  <si>
    <t>2023-2035г г.</t>
  </si>
  <si>
    <t>Целевые показатели развития системы водоснабжения с. п. Куть-Ях в 2018-2035 г.г.</t>
  </si>
  <si>
    <t>Целевые показатели развития системы водоотведения с. п. Куть-Ях в 2018-2035 г.г.</t>
  </si>
  <si>
    <t>Целевые показатели развития системы теплоснабжения с. п. Куть-Ях в 2018-2035 г.г.</t>
  </si>
  <si>
    <t>121 м3/сут</t>
  </si>
  <si>
    <t>53 м3/сут</t>
  </si>
  <si>
    <t>48 м3/сут</t>
  </si>
  <si>
    <t>120 м3/сут</t>
  </si>
  <si>
    <t>5 ед</t>
  </si>
  <si>
    <t>котельной 2 БВК  с. п. Куть - Ях</t>
  </si>
  <si>
    <t>Повышение энергоэффективности и надежности работы оборудования</t>
  </si>
  <si>
    <t xml:space="preserve">Модернизация здания котельной 2 БВК  </t>
  </si>
  <si>
    <t>10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</si>
</sst>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vertAlign val="superscript"/>
      <sz val="10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0" fillId="0" borderId="0"/>
    <xf numFmtId="0" fontId="9" fillId="0" borderId="0"/>
  </cellStyleXfs>
  <cellXfs count="1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 wrapText="1"/>
    </xf>
    <xf numFmtId="0" fontId="0" fillId="0" borderId="1" xfId="0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1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2" fontId="0" fillId="0" borderId="0" xfId="0" applyNumberFormat="1"/>
    <xf numFmtId="2" fontId="5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/>
    <xf numFmtId="0" fontId="13" fillId="0" borderId="8" xfId="0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/>
    <xf numFmtId="0" fontId="3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justify"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3" fillId="0" borderId="7" xfId="0" applyFont="1" applyBorder="1" applyAlignment="1">
      <alignment horizontal="center" vertical="center"/>
    </xf>
    <xf numFmtId="0" fontId="15" fillId="0" borderId="7" xfId="0" applyFont="1" applyBorder="1" applyAlignment="1"/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15" fillId="0" borderId="0" xfId="0" applyNumberFormat="1" applyFont="1"/>
    <xf numFmtId="0" fontId="3" fillId="0" borderId="7" xfId="0" applyFont="1" applyBorder="1" applyAlignment="1">
      <alignment horizontal="justify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4" fillId="0" borderId="0" xfId="0" applyFont="1" applyBorder="1" applyAlignment="1"/>
    <xf numFmtId="0" fontId="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2" fontId="2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5" xfId="0" applyFill="1" applyBorder="1" applyAlignment="1"/>
    <xf numFmtId="0" fontId="0" fillId="0" borderId="6" xfId="0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2" fontId="11" fillId="3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3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17" fillId="0" borderId="0" xfId="0" applyFont="1" applyFill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V26"/>
  <sheetViews>
    <sheetView tabSelected="1" topLeftCell="E1" zoomScale="80" zoomScaleNormal="80" workbookViewId="0">
      <selection activeCell="O9" sqref="O9"/>
    </sheetView>
  </sheetViews>
  <sheetFormatPr defaultRowHeight="15" x14ac:dyDescent="0.25"/>
  <cols>
    <col min="1" max="1" width="4.42578125" customWidth="1"/>
    <col min="2" max="2" width="6.42578125" customWidth="1"/>
    <col min="3" max="3" width="31" customWidth="1"/>
    <col min="4" max="4" width="22" customWidth="1"/>
    <col min="5" max="5" width="27" customWidth="1"/>
    <col min="6" max="6" width="23" customWidth="1"/>
    <col min="7" max="7" width="10.28515625" customWidth="1"/>
    <col min="8" max="8" width="10.7109375" hidden="1" customWidth="1"/>
    <col min="9" max="10" width="12.42578125" bestFit="1" customWidth="1"/>
    <col min="11" max="12" width="13.5703125" bestFit="1" customWidth="1"/>
    <col min="13" max="13" width="12.42578125" bestFit="1" customWidth="1"/>
    <col min="14" max="14" width="9.28515625" bestFit="1" customWidth="1"/>
    <col min="15" max="15" width="12.42578125" bestFit="1" customWidth="1"/>
    <col min="16" max="17" width="11.42578125" bestFit="1" customWidth="1"/>
    <col min="18" max="19" width="9.28515625" bestFit="1" customWidth="1"/>
    <col min="20" max="21" width="12.42578125" bestFit="1" customWidth="1"/>
  </cols>
  <sheetData>
    <row r="2" spans="2:22" ht="15.75" x14ac:dyDescent="0.25">
      <c r="C2" s="34" t="s">
        <v>118</v>
      </c>
    </row>
    <row r="3" spans="2:22" ht="18.75" x14ac:dyDescent="0.25">
      <c r="B3" s="92" t="s">
        <v>28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4" spans="2:22" x14ac:dyDescent="0.2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2:22" x14ac:dyDescent="0.25">
      <c r="B5" s="99" t="s">
        <v>0</v>
      </c>
      <c r="C5" s="100" t="s">
        <v>1</v>
      </c>
      <c r="D5" s="102" t="s">
        <v>2</v>
      </c>
      <c r="E5" s="103" t="s">
        <v>3</v>
      </c>
      <c r="F5" s="103" t="s">
        <v>4</v>
      </c>
      <c r="G5" s="100" t="s">
        <v>5</v>
      </c>
      <c r="H5" s="96" t="s">
        <v>17</v>
      </c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5"/>
    </row>
    <row r="6" spans="2:22" s="18" customFormat="1" ht="36.75" customHeight="1" x14ac:dyDescent="0.25">
      <c r="B6" s="99"/>
      <c r="C6" s="101"/>
      <c r="D6" s="102"/>
      <c r="E6" s="104"/>
      <c r="F6" s="105"/>
      <c r="G6" s="106"/>
      <c r="H6" s="1">
        <v>2015</v>
      </c>
      <c r="I6" s="81">
        <v>2018</v>
      </c>
      <c r="J6" s="81">
        <v>2019</v>
      </c>
      <c r="K6" s="81">
        <v>2020</v>
      </c>
      <c r="L6" s="81">
        <v>2021</v>
      </c>
      <c r="M6" s="81">
        <v>2022</v>
      </c>
      <c r="N6" s="81">
        <v>2023</v>
      </c>
      <c r="O6" s="93" t="s">
        <v>266</v>
      </c>
      <c r="P6" s="90"/>
      <c r="Q6" s="90"/>
      <c r="R6" s="90"/>
      <c r="S6" s="90"/>
      <c r="T6" s="90"/>
      <c r="U6" s="91"/>
    </row>
    <row r="7" spans="2:22" x14ac:dyDescent="0.25">
      <c r="B7" s="2" t="s">
        <v>6</v>
      </c>
      <c r="C7" s="93" t="s">
        <v>7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</row>
    <row r="8" spans="2:22" ht="39" customHeight="1" x14ac:dyDescent="0.25">
      <c r="B8" s="4" t="s">
        <v>8</v>
      </c>
      <c r="C8" s="150" t="s">
        <v>283</v>
      </c>
      <c r="D8" s="150" t="s">
        <v>281</v>
      </c>
      <c r="E8" s="150" t="s">
        <v>282</v>
      </c>
      <c r="F8" s="152" t="s">
        <v>50</v>
      </c>
      <c r="G8" s="38">
        <f t="shared" ref="G8" si="0">SUM(H8:U8)</f>
        <v>373.5</v>
      </c>
      <c r="H8" s="153"/>
      <c r="I8" s="153">
        <v>72</v>
      </c>
      <c r="J8" s="153">
        <v>40</v>
      </c>
      <c r="K8" s="153">
        <v>42.5</v>
      </c>
      <c r="L8" s="153">
        <v>30</v>
      </c>
      <c r="M8" s="153">
        <v>88</v>
      </c>
      <c r="N8" s="7">
        <v>101</v>
      </c>
      <c r="O8" s="7"/>
      <c r="P8" s="20"/>
      <c r="Q8" s="20"/>
      <c r="R8" s="7"/>
      <c r="S8" s="7"/>
      <c r="T8" s="7"/>
      <c r="U8" s="20"/>
    </row>
    <row r="9" spans="2:22" ht="51" x14ac:dyDescent="0.25">
      <c r="B9" s="4" t="s">
        <v>39</v>
      </c>
      <c r="C9" s="150" t="s">
        <v>24</v>
      </c>
      <c r="D9" s="150" t="s">
        <v>27</v>
      </c>
      <c r="E9" s="150" t="s">
        <v>25</v>
      </c>
      <c r="F9" s="136" t="s">
        <v>284</v>
      </c>
      <c r="G9" s="38">
        <f t="shared" ref="G9:G10" si="1">SUM(H9:U9)</f>
        <v>231.75</v>
      </c>
      <c r="H9" s="38"/>
      <c r="I9" s="38"/>
      <c r="J9" s="38"/>
      <c r="K9" s="38"/>
      <c r="L9" s="8"/>
      <c r="M9" s="38"/>
      <c r="N9" s="6"/>
      <c r="O9" s="38">
        <v>231.75</v>
      </c>
      <c r="P9" s="6"/>
      <c r="Q9" s="6"/>
      <c r="R9" s="6"/>
      <c r="S9" s="6"/>
      <c r="T9" s="6"/>
      <c r="U9" s="8"/>
    </row>
    <row r="10" spans="2:22" ht="38.25" x14ac:dyDescent="0.25">
      <c r="B10" s="4" t="s">
        <v>48</v>
      </c>
      <c r="C10" s="150" t="s">
        <v>24</v>
      </c>
      <c r="D10" s="150" t="s">
        <v>26</v>
      </c>
      <c r="E10" s="150" t="s">
        <v>25</v>
      </c>
      <c r="F10" s="136" t="s">
        <v>29</v>
      </c>
      <c r="G10" s="38">
        <f t="shared" si="1"/>
        <v>187.40005200000002</v>
      </c>
      <c r="H10" s="38"/>
      <c r="I10" s="38"/>
      <c r="J10" s="38"/>
      <c r="K10" s="38"/>
      <c r="L10" s="8"/>
      <c r="M10" s="38"/>
      <c r="N10" s="6"/>
      <c r="P10" s="38">
        <v>187.40005200000002</v>
      </c>
      <c r="Q10" s="6"/>
      <c r="R10" s="6"/>
      <c r="S10" s="6"/>
      <c r="T10" s="6"/>
      <c r="U10" s="8"/>
    </row>
    <row r="11" spans="2:22" ht="25.5" x14ac:dyDescent="0.25">
      <c r="B11" s="2"/>
      <c r="C11" s="1" t="s">
        <v>10</v>
      </c>
      <c r="D11" s="1"/>
      <c r="E11" s="1"/>
      <c r="F11" s="138"/>
      <c r="G11" s="36">
        <f>SUM(G8:G10)</f>
        <v>792.65005199999996</v>
      </c>
      <c r="H11" s="36"/>
      <c r="I11" s="36"/>
      <c r="J11" s="36">
        <f>SUM(J8:J10)</f>
        <v>40</v>
      </c>
      <c r="K11" s="36">
        <f>SUM(K8:K10)</f>
        <v>42.5</v>
      </c>
      <c r="L11" s="36">
        <f>SUM(L8:L10)</f>
        <v>30</v>
      </c>
      <c r="M11" s="36">
        <f t="shared" ref="M11:U11" si="2">SUM(M8:M10)</f>
        <v>88</v>
      </c>
      <c r="N11" s="36">
        <f t="shared" si="2"/>
        <v>101</v>
      </c>
      <c r="O11" s="36">
        <f t="shared" si="2"/>
        <v>231.75</v>
      </c>
      <c r="P11" s="36">
        <f>SUM(P8:P10)</f>
        <v>187.40005200000002</v>
      </c>
      <c r="Q11" s="36">
        <f t="shared" si="2"/>
        <v>0</v>
      </c>
      <c r="R11" s="36">
        <f t="shared" si="2"/>
        <v>0</v>
      </c>
      <c r="S11" s="36">
        <f t="shared" si="2"/>
        <v>0</v>
      </c>
      <c r="T11" s="36">
        <f t="shared" si="2"/>
        <v>0</v>
      </c>
      <c r="U11" s="36">
        <f t="shared" si="2"/>
        <v>0</v>
      </c>
    </row>
    <row r="12" spans="2:22" x14ac:dyDescent="0.25">
      <c r="B12" s="2" t="s">
        <v>11</v>
      </c>
      <c r="C12" s="93" t="s">
        <v>12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5"/>
    </row>
    <row r="13" spans="2:22" ht="38.25" x14ac:dyDescent="0.25">
      <c r="B13" s="4" t="s">
        <v>9</v>
      </c>
      <c r="C13" s="5" t="s">
        <v>18</v>
      </c>
      <c r="D13" s="11" t="s">
        <v>21</v>
      </c>
      <c r="E13" s="11" t="s">
        <v>13</v>
      </c>
      <c r="F13" s="12"/>
      <c r="G13" s="38">
        <f t="shared" ref="G13:G14" si="3">SUM(H13:U13)</f>
        <v>27180.111889830456</v>
      </c>
      <c r="H13" s="38"/>
      <c r="I13" s="131">
        <v>1170.4166694915211</v>
      </c>
      <c r="J13" s="131"/>
      <c r="K13" s="131"/>
      <c r="L13" s="131">
        <v>18839.72288135588</v>
      </c>
      <c r="M13" s="131"/>
      <c r="N13" s="131"/>
      <c r="O13" s="131"/>
      <c r="P13" s="131">
        <v>4494.7851864406794</v>
      </c>
      <c r="Q13" s="38">
        <v>2675.1871525423735</v>
      </c>
      <c r="R13" s="38"/>
      <c r="S13" s="38"/>
      <c r="T13" s="38"/>
      <c r="U13" s="132"/>
      <c r="V13" s="21"/>
    </row>
    <row r="14" spans="2:22" ht="46.5" customHeight="1" x14ac:dyDescent="0.25">
      <c r="B14" s="4" t="s">
        <v>14</v>
      </c>
      <c r="C14" s="5" t="s">
        <v>19</v>
      </c>
      <c r="D14" s="11" t="s">
        <v>22</v>
      </c>
      <c r="E14" s="11" t="s">
        <v>23</v>
      </c>
      <c r="F14" s="12"/>
      <c r="G14" s="38">
        <f t="shared" si="3"/>
        <v>35516.399491525452</v>
      </c>
      <c r="H14" s="38"/>
      <c r="I14" s="131">
        <v>1594.0206610169473</v>
      </c>
      <c r="J14" s="131">
        <v>2056.8555000000001</v>
      </c>
      <c r="K14" s="131"/>
      <c r="L14" s="131">
        <v>28960.389915254262</v>
      </c>
      <c r="M14" s="131"/>
      <c r="N14" s="131"/>
      <c r="O14" s="131"/>
      <c r="P14" s="131"/>
      <c r="Q14" s="38">
        <v>2905.1334152542395</v>
      </c>
      <c r="R14" s="38"/>
      <c r="S14" s="38"/>
      <c r="T14" s="38"/>
      <c r="U14" s="132"/>
      <c r="V14" s="21"/>
    </row>
    <row r="15" spans="2:22" ht="25.5" x14ac:dyDescent="0.25">
      <c r="B15" s="4" t="s">
        <v>15</v>
      </c>
      <c r="C15" s="5" t="s">
        <v>20</v>
      </c>
      <c r="D15" s="11" t="s">
        <v>21</v>
      </c>
      <c r="E15" s="11" t="s">
        <v>51</v>
      </c>
      <c r="F15" s="12"/>
      <c r="G15" s="38">
        <f>SUM(H15:U15)</f>
        <v>49686.671110881318</v>
      </c>
      <c r="H15" s="38"/>
      <c r="I15" s="38">
        <v>5262.8185430847461</v>
      </c>
      <c r="J15" s="38">
        <v>6318.9304322033877</v>
      </c>
      <c r="K15" s="38">
        <v>4706.9884067796656</v>
      </c>
      <c r="L15" s="38">
        <v>12199.36698305081</v>
      </c>
      <c r="M15" s="38">
        <v>7503.8803474576271</v>
      </c>
      <c r="N15" s="38"/>
      <c r="O15" s="38">
        <v>3259.4592966101727</v>
      </c>
      <c r="P15" s="38">
        <v>352.09685593220388</v>
      </c>
      <c r="Q15" s="38">
        <v>247.86762711864404</v>
      </c>
      <c r="R15" s="38"/>
      <c r="S15" s="38"/>
      <c r="T15" s="38">
        <v>7936.1329576271191</v>
      </c>
      <c r="U15" s="154">
        <v>1899.1296610169475</v>
      </c>
      <c r="V15" s="21"/>
    </row>
    <row r="16" spans="2:22" ht="38.25" x14ac:dyDescent="0.25">
      <c r="B16" s="14"/>
      <c r="C16" s="1" t="s">
        <v>16</v>
      </c>
      <c r="D16" s="15"/>
      <c r="E16" s="15"/>
      <c r="F16" s="13"/>
      <c r="G16" s="36">
        <f t="shared" ref="G16:M16" si="4">SUM(G13:G15)</f>
        <v>112383.18249223722</v>
      </c>
      <c r="H16" s="36">
        <f t="shared" si="4"/>
        <v>0</v>
      </c>
      <c r="I16" s="36">
        <f t="shared" si="4"/>
        <v>8027.2558735932143</v>
      </c>
      <c r="J16" s="36">
        <f t="shared" si="4"/>
        <v>8375.7859322033873</v>
      </c>
      <c r="K16" s="36">
        <f t="shared" si="4"/>
        <v>4706.9884067796656</v>
      </c>
      <c r="L16" s="36">
        <f t="shared" si="4"/>
        <v>59999.479779660949</v>
      </c>
      <c r="M16" s="36">
        <f t="shared" si="4"/>
        <v>7503.8803474576271</v>
      </c>
      <c r="N16" s="36"/>
      <c r="O16" s="133">
        <f>SUM(O13:U15)</f>
        <v>23769.792152542381</v>
      </c>
      <c r="P16" s="134"/>
      <c r="Q16" s="134"/>
      <c r="R16" s="134"/>
      <c r="S16" s="134"/>
      <c r="T16" s="134"/>
      <c r="U16" s="135"/>
    </row>
    <row r="17" spans="2:21" ht="25.5" x14ac:dyDescent="0.25">
      <c r="B17" s="10"/>
      <c r="C17" s="15" t="s">
        <v>30</v>
      </c>
      <c r="D17" s="9"/>
      <c r="E17" s="10"/>
      <c r="F17" s="10"/>
      <c r="G17" s="16">
        <f>G16+G11</f>
        <v>113175.83254423722</v>
      </c>
      <c r="H17" s="16">
        <f t="shared" ref="H17:M17" si="5">H16++H11</f>
        <v>0</v>
      </c>
      <c r="I17" s="16">
        <f t="shared" si="5"/>
        <v>8027.2558735932143</v>
      </c>
      <c r="J17" s="16">
        <f t="shared" si="5"/>
        <v>8415.7859322033873</v>
      </c>
      <c r="K17" s="16">
        <f t="shared" si="5"/>
        <v>4749.4884067796656</v>
      </c>
      <c r="L17" s="16">
        <f t="shared" si="5"/>
        <v>60029.479779660949</v>
      </c>
      <c r="M17" s="16">
        <f t="shared" si="5"/>
        <v>7591.8803474576271</v>
      </c>
      <c r="N17" s="16"/>
      <c r="O17" s="89">
        <f>O16++O11</f>
        <v>24001.542152542381</v>
      </c>
      <c r="P17" s="90"/>
      <c r="Q17" s="90"/>
      <c r="R17" s="90"/>
      <c r="S17" s="90"/>
      <c r="T17" s="90"/>
      <c r="U17" s="91"/>
    </row>
    <row r="19" spans="2:21" x14ac:dyDescent="0.25">
      <c r="C19" s="40"/>
      <c r="D19" s="40"/>
      <c r="E19" s="40"/>
      <c r="F19" s="40"/>
      <c r="G19" s="155"/>
      <c r="H19" s="40"/>
      <c r="I19" s="40"/>
      <c r="J19" s="40"/>
    </row>
    <row r="20" spans="2:21" ht="23.25" x14ac:dyDescent="0.35">
      <c r="C20" s="40"/>
      <c r="D20" s="40"/>
      <c r="E20" s="156"/>
      <c r="F20" s="40"/>
      <c r="G20" s="155"/>
      <c r="H20" s="155"/>
      <c r="I20" s="155"/>
      <c r="J20" s="155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2:21" x14ac:dyDescent="0.25">
      <c r="C21" s="40"/>
      <c r="D21" s="40"/>
      <c r="E21" s="40"/>
      <c r="F21" s="40"/>
      <c r="G21" s="40"/>
      <c r="H21" s="40"/>
      <c r="I21" s="40"/>
      <c r="J21" s="40"/>
    </row>
    <row r="22" spans="2:21" x14ac:dyDescent="0.25">
      <c r="C22" s="40"/>
      <c r="D22" s="40"/>
      <c r="E22" s="40"/>
      <c r="F22" s="40"/>
      <c r="G22" s="40"/>
      <c r="H22" s="40"/>
      <c r="I22" s="40"/>
      <c r="J22" s="40"/>
    </row>
    <row r="23" spans="2:21" x14ac:dyDescent="0.25">
      <c r="C23" s="40"/>
      <c r="D23" s="40"/>
      <c r="E23" s="40"/>
      <c r="F23" s="40"/>
      <c r="G23" s="40"/>
      <c r="H23" s="40"/>
      <c r="I23" s="40"/>
      <c r="J23" s="40"/>
    </row>
    <row r="24" spans="2:21" x14ac:dyDescent="0.25">
      <c r="C24" s="40"/>
      <c r="D24" s="40"/>
      <c r="E24" s="40"/>
      <c r="F24" s="40"/>
      <c r="G24" s="40"/>
      <c r="H24" s="40"/>
      <c r="I24" s="40"/>
      <c r="J24" s="40"/>
    </row>
    <row r="25" spans="2:21" x14ac:dyDescent="0.25">
      <c r="C25" s="40"/>
      <c r="D25" s="40"/>
      <c r="E25" s="40"/>
      <c r="F25" s="40"/>
      <c r="G25" s="40"/>
      <c r="H25" s="40"/>
      <c r="I25" s="40"/>
      <c r="J25" s="40"/>
    </row>
    <row r="26" spans="2:21" x14ac:dyDescent="0.25">
      <c r="C26" s="40"/>
      <c r="D26" s="40"/>
      <c r="E26" s="40"/>
      <c r="F26" s="40"/>
      <c r="G26" s="40"/>
      <c r="H26" s="40"/>
      <c r="I26" s="40"/>
      <c r="J26" s="40"/>
    </row>
  </sheetData>
  <mergeCells count="13">
    <mergeCell ref="O16:U16"/>
    <mergeCell ref="O17:U17"/>
    <mergeCell ref="B3:U3"/>
    <mergeCell ref="C7:U7"/>
    <mergeCell ref="H5:U5"/>
    <mergeCell ref="C12:U12"/>
    <mergeCell ref="B5:B6"/>
    <mergeCell ref="C5:C6"/>
    <mergeCell ref="D5:D6"/>
    <mergeCell ref="E5:E6"/>
    <mergeCell ref="F5:F6"/>
    <mergeCell ref="G5:G6"/>
    <mergeCell ref="O6:U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U27"/>
  <sheetViews>
    <sheetView topLeftCell="B1" zoomScale="71" zoomScaleNormal="71" workbookViewId="0">
      <selection activeCell="F8" sqref="F8:F9"/>
    </sheetView>
  </sheetViews>
  <sheetFormatPr defaultRowHeight="15" x14ac:dyDescent="0.25"/>
  <cols>
    <col min="3" max="3" width="34.5703125" customWidth="1"/>
    <col min="4" max="4" width="20.28515625" customWidth="1"/>
    <col min="5" max="5" width="28" customWidth="1"/>
    <col min="6" max="6" width="17.140625" customWidth="1"/>
    <col min="7" max="7" width="12" customWidth="1"/>
    <col min="8" max="8" width="0.28515625" customWidth="1"/>
    <col min="9" max="9" width="11" bestFit="1" customWidth="1"/>
  </cols>
  <sheetData>
    <row r="2" spans="2:21" ht="15.75" x14ac:dyDescent="0.25">
      <c r="C2" s="34" t="s">
        <v>119</v>
      </c>
    </row>
    <row r="3" spans="2:21" ht="18.75" x14ac:dyDescent="0.25">
      <c r="B3" s="92" t="s">
        <v>32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4" spans="2:21" x14ac:dyDescent="0.2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2:21" x14ac:dyDescent="0.25">
      <c r="B5" s="99" t="s">
        <v>0</v>
      </c>
      <c r="C5" s="100" t="s">
        <v>1</v>
      </c>
      <c r="D5" s="102" t="s">
        <v>2</v>
      </c>
      <c r="E5" s="103" t="s">
        <v>3</v>
      </c>
      <c r="F5" s="103" t="s">
        <v>4</v>
      </c>
      <c r="G5" s="100" t="s">
        <v>5</v>
      </c>
      <c r="H5" s="96" t="s">
        <v>17</v>
      </c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5"/>
    </row>
    <row r="6" spans="2:21" ht="15" customHeight="1" x14ac:dyDescent="0.25">
      <c r="B6" s="99"/>
      <c r="C6" s="101"/>
      <c r="D6" s="102"/>
      <c r="E6" s="104"/>
      <c r="F6" s="105"/>
      <c r="G6" s="106"/>
      <c r="H6" s="1"/>
      <c r="I6" s="81">
        <v>2018</v>
      </c>
      <c r="J6" s="81">
        <v>2019</v>
      </c>
      <c r="K6" s="81">
        <v>2020</v>
      </c>
      <c r="L6" s="81">
        <v>2021</v>
      </c>
      <c r="M6" s="81">
        <v>2022</v>
      </c>
      <c r="N6" s="81">
        <v>2023</v>
      </c>
      <c r="O6" s="93" t="s">
        <v>266</v>
      </c>
      <c r="P6" s="90"/>
      <c r="Q6" s="90"/>
      <c r="R6" s="90"/>
      <c r="S6" s="90"/>
      <c r="T6" s="90"/>
      <c r="U6" s="91"/>
    </row>
    <row r="7" spans="2:21" x14ac:dyDescent="0.25">
      <c r="B7" s="2" t="s">
        <v>6</v>
      </c>
      <c r="C7" s="93" t="s">
        <v>40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</row>
    <row r="8" spans="2:21" ht="51" x14ac:dyDescent="0.25">
      <c r="B8" s="4" t="s">
        <v>8</v>
      </c>
      <c r="C8" s="27" t="s">
        <v>240</v>
      </c>
      <c r="D8" s="37" t="s">
        <v>241</v>
      </c>
      <c r="E8" s="37" t="s">
        <v>41</v>
      </c>
      <c r="F8" s="35" t="s">
        <v>276</v>
      </c>
      <c r="G8" s="38">
        <f t="shared" ref="G8:G9" si="0">SUM(H8:U8)</f>
        <v>27932.066126999998</v>
      </c>
      <c r="H8" s="38"/>
      <c r="I8" s="40"/>
      <c r="J8" s="38">
        <v>27932.066126999998</v>
      </c>
      <c r="K8" s="38"/>
      <c r="L8" s="38"/>
      <c r="M8" s="38"/>
      <c r="N8" s="38"/>
      <c r="O8" s="38"/>
      <c r="P8" s="38"/>
      <c r="Q8" s="38"/>
      <c r="R8" s="38"/>
      <c r="S8" s="38"/>
      <c r="T8" s="38"/>
      <c r="U8" s="137"/>
    </row>
    <row r="9" spans="2:21" ht="51" x14ac:dyDescent="0.25">
      <c r="B9" s="4" t="s">
        <v>39</v>
      </c>
      <c r="C9" s="27" t="s">
        <v>242</v>
      </c>
      <c r="D9" s="37" t="s">
        <v>247</v>
      </c>
      <c r="E9" s="37" t="s">
        <v>41</v>
      </c>
      <c r="F9" s="35" t="s">
        <v>277</v>
      </c>
      <c r="G9" s="38">
        <f t="shared" si="0"/>
        <v>21197.552984999998</v>
      </c>
      <c r="H9" s="38"/>
      <c r="I9" s="38"/>
      <c r="J9" s="40"/>
      <c r="K9" s="38">
        <v>21197.552984999998</v>
      </c>
      <c r="L9" s="38"/>
      <c r="M9" s="38"/>
      <c r="N9" s="38"/>
      <c r="O9" s="38"/>
      <c r="P9" s="38"/>
      <c r="Q9" s="38"/>
      <c r="R9" s="38"/>
      <c r="S9" s="38"/>
      <c r="T9" s="38"/>
      <c r="U9" s="137"/>
    </row>
    <row r="10" spans="2:21" ht="25.5" x14ac:dyDescent="0.25">
      <c r="B10" s="2"/>
      <c r="C10" s="138" t="s">
        <v>10</v>
      </c>
      <c r="D10" s="138"/>
      <c r="E10" s="138"/>
      <c r="F10" s="138"/>
      <c r="G10" s="36">
        <f>G8+G9</f>
        <v>49129.619112</v>
      </c>
      <c r="H10" s="36"/>
      <c r="I10" s="36">
        <f>I8+I9</f>
        <v>0</v>
      </c>
      <c r="J10" s="36">
        <f t="shared" ref="J10:K10" si="1">J8+J9</f>
        <v>27932.066126999998</v>
      </c>
      <c r="K10" s="36">
        <f t="shared" si="1"/>
        <v>21197.552984999998</v>
      </c>
      <c r="L10" s="36"/>
      <c r="M10" s="36"/>
      <c r="N10" s="36"/>
      <c r="O10" s="36"/>
      <c r="P10" s="36"/>
      <c r="Q10" s="36"/>
      <c r="R10" s="36"/>
      <c r="S10" s="36"/>
      <c r="T10" s="36"/>
      <c r="U10" s="36"/>
    </row>
    <row r="11" spans="2:21" x14ac:dyDescent="0.25">
      <c r="B11" s="2" t="s">
        <v>11</v>
      </c>
      <c r="C11" s="139" t="s">
        <v>33</v>
      </c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1"/>
    </row>
    <row r="12" spans="2:21" ht="45" x14ac:dyDescent="0.25">
      <c r="B12" s="24" t="s">
        <v>9</v>
      </c>
      <c r="C12" s="27" t="s">
        <v>44</v>
      </c>
      <c r="D12" s="25" t="s">
        <v>245</v>
      </c>
      <c r="E12" s="25" t="s">
        <v>46</v>
      </c>
      <c r="F12" s="25" t="s">
        <v>280</v>
      </c>
      <c r="G12" s="38">
        <f t="shared" ref="G12:G13" si="2">SUM(H12:U12)</f>
        <v>310.727214</v>
      </c>
      <c r="H12" s="25"/>
      <c r="I12" s="84">
        <v>62.145442799999998</v>
      </c>
      <c r="J12" s="84"/>
      <c r="K12" s="84"/>
      <c r="L12" s="84"/>
      <c r="M12" s="84">
        <v>62.145442799999998</v>
      </c>
      <c r="N12" s="84"/>
      <c r="O12" s="84"/>
      <c r="P12" s="84">
        <v>62.145442799999998</v>
      </c>
      <c r="Q12" s="84">
        <v>62.145442799999998</v>
      </c>
      <c r="R12" s="25"/>
      <c r="S12" s="84">
        <v>62.145442799999998</v>
      </c>
      <c r="T12" s="25"/>
      <c r="U12" s="26"/>
    </row>
    <row r="13" spans="2:21" ht="51" x14ac:dyDescent="0.25">
      <c r="B13" s="4" t="s">
        <v>14</v>
      </c>
      <c r="C13" s="5" t="s">
        <v>244</v>
      </c>
      <c r="D13" s="11" t="s">
        <v>243</v>
      </c>
      <c r="E13" s="11" t="s">
        <v>45</v>
      </c>
      <c r="F13" s="4" t="s">
        <v>246</v>
      </c>
      <c r="G13" s="38">
        <f t="shared" si="2"/>
        <v>25054.804623966098</v>
      </c>
      <c r="H13" s="38"/>
      <c r="I13" s="131">
        <v>1132.617213</v>
      </c>
      <c r="J13" s="131">
        <v>2031.5337711864402</v>
      </c>
      <c r="K13" s="131">
        <v>1608.8213898305071</v>
      </c>
      <c r="L13" s="131">
        <v>394.18085593220388</v>
      </c>
      <c r="M13" s="131">
        <v>2330.4906610169473</v>
      </c>
      <c r="N13" s="131"/>
      <c r="O13" s="131"/>
      <c r="P13" s="131">
        <v>152.775441</v>
      </c>
      <c r="Q13" s="38">
        <v>17404.385292000003</v>
      </c>
      <c r="R13" s="38"/>
      <c r="S13" s="38"/>
      <c r="T13" s="38"/>
      <c r="U13" s="132"/>
    </row>
    <row r="14" spans="2:21" ht="25.5" x14ac:dyDescent="0.25">
      <c r="B14" s="14"/>
      <c r="C14" s="1" t="s">
        <v>37</v>
      </c>
      <c r="D14" s="15"/>
      <c r="E14" s="15"/>
      <c r="F14" s="13"/>
      <c r="G14" s="36">
        <f>G13+G12</f>
        <v>25365.531837966097</v>
      </c>
      <c r="H14" s="36">
        <f>H13+H12</f>
        <v>0</v>
      </c>
      <c r="I14" s="36">
        <f>I13+I12</f>
        <v>1194.7626557999999</v>
      </c>
      <c r="J14" s="36">
        <f t="shared" ref="J14:M14" si="3">J13+J12</f>
        <v>2031.5337711864402</v>
      </c>
      <c r="K14" s="36">
        <f t="shared" si="3"/>
        <v>1608.8213898305071</v>
      </c>
      <c r="L14" s="36">
        <f t="shared" si="3"/>
        <v>394.18085593220388</v>
      </c>
      <c r="M14" s="36">
        <f t="shared" si="3"/>
        <v>2392.6361038169475</v>
      </c>
      <c r="N14" s="36"/>
      <c r="O14" s="133">
        <f>SUM(O12:U13)</f>
        <v>17743.597061400003</v>
      </c>
      <c r="P14" s="134"/>
      <c r="Q14" s="134"/>
      <c r="R14" s="134"/>
      <c r="S14" s="134"/>
      <c r="T14" s="134"/>
      <c r="U14" s="135"/>
    </row>
    <row r="15" spans="2:21" ht="25.5" x14ac:dyDescent="0.25">
      <c r="B15" s="10"/>
      <c r="C15" s="15" t="s">
        <v>47</v>
      </c>
      <c r="D15" s="9"/>
      <c r="E15" s="10"/>
      <c r="F15" s="10"/>
      <c r="G15" s="16">
        <f>G14+G10</f>
        <v>74495.150949966104</v>
      </c>
      <c r="H15" s="16">
        <f t="shared" ref="H15:M15" si="4">H14+H10</f>
        <v>0</v>
      </c>
      <c r="I15" s="16">
        <f t="shared" si="4"/>
        <v>1194.7626557999999</v>
      </c>
      <c r="J15" s="16">
        <f>J14+J10</f>
        <v>29963.59989818644</v>
      </c>
      <c r="K15" s="16">
        <f>K14+K10</f>
        <v>22806.374374830506</v>
      </c>
      <c r="L15" s="16">
        <f t="shared" si="4"/>
        <v>394.18085593220388</v>
      </c>
      <c r="M15" s="16">
        <f t="shared" si="4"/>
        <v>2392.6361038169475</v>
      </c>
      <c r="N15" s="16"/>
      <c r="O15" s="89">
        <f>O14+P10</f>
        <v>17743.597061400003</v>
      </c>
      <c r="P15" s="90"/>
      <c r="Q15" s="90"/>
      <c r="R15" s="90"/>
      <c r="S15" s="90"/>
      <c r="T15" s="90"/>
      <c r="U15" s="91"/>
    </row>
    <row r="19" spans="3:11" x14ac:dyDescent="0.25">
      <c r="C19" s="40"/>
      <c r="D19" s="40"/>
      <c r="E19" s="40"/>
      <c r="F19" s="40"/>
      <c r="G19" s="40"/>
      <c r="H19" s="40"/>
      <c r="I19" s="40"/>
      <c r="J19" s="40"/>
      <c r="K19" s="40"/>
    </row>
    <row r="20" spans="3:11" x14ac:dyDescent="0.25">
      <c r="C20" s="40"/>
      <c r="D20" s="40"/>
      <c r="E20" s="40"/>
      <c r="F20" s="40"/>
      <c r="G20" s="40"/>
      <c r="H20" s="40"/>
      <c r="I20" s="40"/>
      <c r="J20" s="40"/>
      <c r="K20" s="40"/>
    </row>
    <row r="21" spans="3:11" x14ac:dyDescent="0.25">
      <c r="C21" s="40"/>
      <c r="D21" s="40"/>
      <c r="E21" s="40"/>
      <c r="F21" s="40"/>
      <c r="G21" s="40"/>
      <c r="H21" s="40"/>
      <c r="I21" s="40"/>
      <c r="J21" s="40"/>
      <c r="K21" s="40"/>
    </row>
    <row r="22" spans="3:11" x14ac:dyDescent="0.25">
      <c r="C22" s="40"/>
      <c r="D22" s="40"/>
      <c r="E22" s="40"/>
      <c r="F22" s="40"/>
      <c r="G22" s="40"/>
      <c r="H22" s="40"/>
      <c r="I22" s="40"/>
      <c r="J22" s="40"/>
      <c r="K22" s="40"/>
    </row>
    <row r="23" spans="3:11" x14ac:dyDescent="0.25">
      <c r="C23" s="40"/>
      <c r="D23" s="40"/>
      <c r="E23" s="40"/>
      <c r="F23" s="40"/>
      <c r="G23" s="40"/>
      <c r="H23" s="40"/>
      <c r="I23" s="40"/>
      <c r="J23" s="40"/>
      <c r="K23" s="40"/>
    </row>
    <row r="24" spans="3:11" x14ac:dyDescent="0.25">
      <c r="C24" s="40"/>
      <c r="D24" s="40"/>
      <c r="E24" s="40"/>
      <c r="F24" s="40"/>
      <c r="G24" s="40"/>
      <c r="H24" s="40"/>
      <c r="I24" s="40"/>
      <c r="J24" s="40"/>
      <c r="K24" s="40"/>
    </row>
    <row r="25" spans="3:11" ht="23.25" x14ac:dyDescent="0.35">
      <c r="C25" s="40"/>
      <c r="D25" s="40"/>
      <c r="E25" s="156"/>
      <c r="F25" s="40"/>
      <c r="G25" s="155"/>
      <c r="H25" s="155"/>
      <c r="I25" s="155"/>
      <c r="J25" s="40"/>
      <c r="K25" s="40"/>
    </row>
    <row r="26" spans="3:11" x14ac:dyDescent="0.25">
      <c r="C26" s="40"/>
      <c r="D26" s="40"/>
      <c r="E26" s="40"/>
      <c r="F26" s="40"/>
      <c r="G26" s="40"/>
      <c r="H26" s="40"/>
      <c r="I26" s="40"/>
      <c r="J26" s="40"/>
      <c r="K26" s="40"/>
    </row>
    <row r="27" spans="3:11" x14ac:dyDescent="0.25">
      <c r="C27" s="40"/>
      <c r="D27" s="40"/>
      <c r="E27" s="40"/>
      <c r="F27" s="40"/>
      <c r="G27" s="40"/>
      <c r="H27" s="40"/>
      <c r="I27" s="40"/>
      <c r="J27" s="40"/>
      <c r="K27" s="40"/>
    </row>
  </sheetData>
  <mergeCells count="13">
    <mergeCell ref="O14:U14"/>
    <mergeCell ref="O15:U15"/>
    <mergeCell ref="B3:U3"/>
    <mergeCell ref="C11:U11"/>
    <mergeCell ref="C7:U7"/>
    <mergeCell ref="B5:B6"/>
    <mergeCell ref="C5:C6"/>
    <mergeCell ref="D5:D6"/>
    <mergeCell ref="E5:E6"/>
    <mergeCell ref="F5:F6"/>
    <mergeCell ref="G5:G6"/>
    <mergeCell ref="H5:U5"/>
    <mergeCell ref="O6:U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2:U24"/>
  <sheetViews>
    <sheetView zoomScale="80" zoomScaleNormal="80" workbookViewId="0">
      <selection activeCell="O8" sqref="O8"/>
    </sheetView>
  </sheetViews>
  <sheetFormatPr defaultRowHeight="15" x14ac:dyDescent="0.25"/>
  <cols>
    <col min="3" max="3" width="34.5703125" customWidth="1"/>
    <col min="4" max="4" width="21.42578125" customWidth="1"/>
    <col min="5" max="5" width="18.85546875" customWidth="1"/>
    <col min="6" max="6" width="15.140625" customWidth="1"/>
    <col min="7" max="7" width="10.7109375" customWidth="1"/>
    <col min="8" max="8" width="9.140625" hidden="1" customWidth="1"/>
    <col min="11" max="11" width="10" customWidth="1"/>
    <col min="14" max="14" width="10.7109375" customWidth="1"/>
  </cols>
  <sheetData>
    <row r="2" spans="2:21" ht="15.75" x14ac:dyDescent="0.25">
      <c r="C2" s="34" t="s">
        <v>120</v>
      </c>
    </row>
    <row r="3" spans="2:21" ht="18.75" x14ac:dyDescent="0.25">
      <c r="B3" s="92" t="s">
        <v>31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4" spans="2:21" x14ac:dyDescent="0.2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2:21" ht="21.75" customHeight="1" x14ac:dyDescent="0.25">
      <c r="B5" s="99" t="s">
        <v>0</v>
      </c>
      <c r="C5" s="100" t="s">
        <v>1</v>
      </c>
      <c r="D5" s="102" t="s">
        <v>2</v>
      </c>
      <c r="E5" s="103" t="s">
        <v>3</v>
      </c>
      <c r="F5" s="103" t="s">
        <v>4</v>
      </c>
      <c r="G5" s="100" t="s">
        <v>5</v>
      </c>
      <c r="H5" s="96" t="s">
        <v>17</v>
      </c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5"/>
    </row>
    <row r="6" spans="2:21" ht="22.5" customHeight="1" x14ac:dyDescent="0.25">
      <c r="B6" s="99"/>
      <c r="C6" s="101"/>
      <c r="D6" s="102"/>
      <c r="E6" s="104"/>
      <c r="F6" s="105"/>
      <c r="G6" s="106"/>
      <c r="H6" s="1">
        <v>2015</v>
      </c>
      <c r="I6" s="81">
        <v>2018</v>
      </c>
      <c r="J6" s="81">
        <v>2019</v>
      </c>
      <c r="K6" s="81">
        <v>2020</v>
      </c>
      <c r="L6" s="81">
        <v>2021</v>
      </c>
      <c r="M6" s="81">
        <v>2022</v>
      </c>
      <c r="N6" s="81">
        <v>2023</v>
      </c>
      <c r="O6" s="93" t="s">
        <v>266</v>
      </c>
      <c r="P6" s="90"/>
      <c r="Q6" s="90"/>
      <c r="R6" s="90"/>
      <c r="S6" s="90"/>
      <c r="T6" s="90"/>
      <c r="U6" s="91"/>
    </row>
    <row r="7" spans="2:21" x14ac:dyDescent="0.25">
      <c r="B7" s="2" t="s">
        <v>6</v>
      </c>
      <c r="C7" s="93" t="s">
        <v>34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</row>
    <row r="8" spans="2:21" ht="38.25" x14ac:dyDescent="0.25">
      <c r="B8" s="4" t="s">
        <v>8</v>
      </c>
      <c r="C8" s="27" t="s">
        <v>234</v>
      </c>
      <c r="D8" s="37" t="s">
        <v>235</v>
      </c>
      <c r="E8" s="37" t="s">
        <v>43</v>
      </c>
      <c r="F8" s="136" t="s">
        <v>278</v>
      </c>
      <c r="G8" s="38">
        <f t="shared" ref="G8:G10" si="0">SUM(H8:U8)</f>
        <v>4834.3153320000001</v>
      </c>
      <c r="H8" s="38"/>
      <c r="I8" s="38"/>
      <c r="J8" s="38"/>
      <c r="K8" s="40"/>
      <c r="L8" s="38"/>
      <c r="M8" s="38"/>
      <c r="N8" s="38">
        <v>2417.1576660000001</v>
      </c>
      <c r="O8" s="38">
        <v>2417.1576660000001</v>
      </c>
      <c r="P8" s="38"/>
      <c r="Q8" s="38"/>
      <c r="R8" s="38"/>
      <c r="S8" s="38"/>
      <c r="T8" s="38"/>
      <c r="U8" s="137"/>
    </row>
    <row r="9" spans="2:21" ht="38.25" x14ac:dyDescent="0.25">
      <c r="B9" s="4" t="s">
        <v>39</v>
      </c>
      <c r="C9" s="27" t="s">
        <v>231</v>
      </c>
      <c r="D9" s="37" t="s">
        <v>230</v>
      </c>
      <c r="E9" s="37" t="s">
        <v>42</v>
      </c>
      <c r="F9" s="136" t="s">
        <v>279</v>
      </c>
      <c r="G9" s="38">
        <f t="shared" si="0"/>
        <v>169187.48557200001</v>
      </c>
      <c r="H9" s="38"/>
      <c r="I9" s="38"/>
      <c r="J9" s="38"/>
      <c r="K9" s="38">
        <v>126573.10092</v>
      </c>
      <c r="L9" s="38">
        <v>42614.384652000001</v>
      </c>
      <c r="M9" s="38"/>
      <c r="N9" s="38"/>
      <c r="O9" s="38"/>
      <c r="P9" s="38"/>
      <c r="Q9" s="38"/>
      <c r="R9" s="38"/>
      <c r="S9" s="38"/>
      <c r="T9" s="38"/>
      <c r="U9" s="137"/>
    </row>
    <row r="10" spans="2:21" ht="38.25" x14ac:dyDescent="0.25">
      <c r="B10" s="8" t="s">
        <v>48</v>
      </c>
      <c r="C10" s="27" t="s">
        <v>233</v>
      </c>
      <c r="D10" s="37" t="s">
        <v>229</v>
      </c>
      <c r="E10" s="37" t="s">
        <v>43</v>
      </c>
      <c r="F10" s="136" t="s">
        <v>279</v>
      </c>
      <c r="G10" s="38">
        <f t="shared" si="0"/>
        <v>5413.3911719999996</v>
      </c>
      <c r="H10" s="137"/>
      <c r="I10" s="137"/>
      <c r="J10" s="137"/>
      <c r="K10" s="137"/>
      <c r="L10" s="137"/>
      <c r="M10" s="137">
        <v>5413.3911719999996</v>
      </c>
      <c r="N10" s="137"/>
      <c r="O10" s="137"/>
      <c r="P10" s="137"/>
      <c r="Q10" s="137"/>
      <c r="R10" s="137"/>
      <c r="S10" s="137"/>
      <c r="T10" s="137"/>
      <c r="U10" s="137"/>
    </row>
    <row r="11" spans="2:21" ht="38.25" x14ac:dyDescent="0.25">
      <c r="B11" s="2"/>
      <c r="C11" s="138" t="s">
        <v>232</v>
      </c>
      <c r="D11" s="138"/>
      <c r="E11" s="138"/>
      <c r="F11" s="138"/>
      <c r="G11" s="36">
        <f>G8+G9+G10</f>
        <v>179435.19207600001</v>
      </c>
      <c r="H11" s="36">
        <f t="shared" ref="H11:L11" si="1">H8+H9+H10</f>
        <v>0</v>
      </c>
      <c r="I11" s="36">
        <f t="shared" si="1"/>
        <v>0</v>
      </c>
      <c r="J11" s="36">
        <f t="shared" si="1"/>
        <v>0</v>
      </c>
      <c r="K11" s="36">
        <f t="shared" si="1"/>
        <v>126573.10092</v>
      </c>
      <c r="L11" s="36">
        <f t="shared" si="1"/>
        <v>42614.384652000001</v>
      </c>
      <c r="M11" s="36">
        <f>M8+M9+M10</f>
        <v>5413.3911719999996</v>
      </c>
      <c r="N11" s="36">
        <f>N8+N9+N10</f>
        <v>2417.1576660000001</v>
      </c>
      <c r="O11" s="133">
        <f>SUM(O8:U10)</f>
        <v>2417.1576660000001</v>
      </c>
      <c r="P11" s="134"/>
      <c r="Q11" s="134"/>
      <c r="R11" s="134"/>
      <c r="S11" s="134"/>
      <c r="T11" s="134"/>
      <c r="U11" s="135"/>
    </row>
    <row r="12" spans="2:21" x14ac:dyDescent="0.25">
      <c r="B12" s="2" t="s">
        <v>11</v>
      </c>
      <c r="C12" s="139" t="s">
        <v>35</v>
      </c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1"/>
    </row>
    <row r="13" spans="2:21" ht="38.25" x14ac:dyDescent="0.25">
      <c r="B13" s="4" t="s">
        <v>9</v>
      </c>
      <c r="C13" s="27" t="s">
        <v>238</v>
      </c>
      <c r="D13" s="37" t="s">
        <v>236</v>
      </c>
      <c r="E13" s="37" t="s">
        <v>36</v>
      </c>
      <c r="F13" s="35" t="s">
        <v>237</v>
      </c>
      <c r="G13" s="38">
        <f t="shared" ref="G13" si="2">SUM(H13:U13)</f>
        <v>18483.724161000002</v>
      </c>
      <c r="H13" s="38"/>
      <c r="I13" s="142"/>
      <c r="J13" s="142">
        <v>570.71164500000009</v>
      </c>
      <c r="K13" s="142"/>
      <c r="L13" s="142"/>
      <c r="M13" s="142">
        <v>710.0096850000001</v>
      </c>
      <c r="N13" s="142">
        <v>939.77780400000006</v>
      </c>
      <c r="O13" s="143">
        <v>16263.225027000002</v>
      </c>
      <c r="P13" s="144"/>
      <c r="Q13" s="144"/>
      <c r="R13" s="144"/>
      <c r="S13" s="144"/>
      <c r="T13" s="144"/>
      <c r="U13" s="145"/>
    </row>
    <row r="14" spans="2:21" ht="25.5" x14ac:dyDescent="0.25">
      <c r="B14" s="14"/>
      <c r="C14" s="138" t="s">
        <v>37</v>
      </c>
      <c r="D14" s="146"/>
      <c r="E14" s="146"/>
      <c r="F14" s="147"/>
      <c r="G14" s="36">
        <f>G13</f>
        <v>18483.724161000002</v>
      </c>
      <c r="H14" s="36"/>
      <c r="I14" s="36">
        <f>I13</f>
        <v>0</v>
      </c>
      <c r="J14" s="36">
        <f t="shared" ref="J14:O14" si="3">J13</f>
        <v>570.71164500000009</v>
      </c>
      <c r="K14" s="36">
        <f t="shared" si="3"/>
        <v>0</v>
      </c>
      <c r="L14" s="36">
        <f t="shared" si="3"/>
        <v>0</v>
      </c>
      <c r="M14" s="36">
        <f t="shared" si="3"/>
        <v>710.0096850000001</v>
      </c>
      <c r="N14" s="36">
        <f t="shared" si="3"/>
        <v>939.77780400000006</v>
      </c>
      <c r="O14" s="133">
        <f t="shared" si="3"/>
        <v>16263.225027000002</v>
      </c>
      <c r="P14" s="134"/>
      <c r="Q14" s="134"/>
      <c r="R14" s="134"/>
      <c r="S14" s="134"/>
      <c r="T14" s="134"/>
      <c r="U14" s="135"/>
    </row>
    <row r="15" spans="2:21" ht="25.5" x14ac:dyDescent="0.25">
      <c r="B15" s="10"/>
      <c r="C15" s="15" t="s">
        <v>38</v>
      </c>
      <c r="D15" s="9"/>
      <c r="E15" s="10"/>
      <c r="F15" s="10"/>
      <c r="G15" s="16">
        <f>G14+G11</f>
        <v>197918.916237</v>
      </c>
      <c r="H15" s="16"/>
      <c r="I15" s="16">
        <f>I14+I11</f>
        <v>0</v>
      </c>
      <c r="J15" s="16">
        <f t="shared" ref="J15:N15" si="4">J14+J11</f>
        <v>570.71164500000009</v>
      </c>
      <c r="K15" s="16">
        <f t="shared" si="4"/>
        <v>126573.10092</v>
      </c>
      <c r="L15" s="16">
        <f t="shared" si="4"/>
        <v>42614.384652000001</v>
      </c>
      <c r="M15" s="16">
        <f t="shared" si="4"/>
        <v>6123.4008569999996</v>
      </c>
      <c r="N15" s="16">
        <f t="shared" si="4"/>
        <v>3356.9354700000004</v>
      </c>
      <c r="O15" s="89">
        <f t="shared" ref="O15" si="5">O14+O11</f>
        <v>18680.382693000003</v>
      </c>
      <c r="P15" s="90"/>
      <c r="Q15" s="90"/>
      <c r="R15" s="90"/>
      <c r="S15" s="90"/>
      <c r="T15" s="90"/>
      <c r="U15" s="91"/>
    </row>
    <row r="18" spans="4:11" x14ac:dyDescent="0.25">
      <c r="D18" s="40"/>
      <c r="E18" s="40"/>
      <c r="F18" s="40"/>
      <c r="G18" s="40"/>
      <c r="H18" s="40"/>
      <c r="I18" s="40"/>
      <c r="J18" s="40"/>
      <c r="K18" s="40"/>
    </row>
    <row r="19" spans="4:11" x14ac:dyDescent="0.25">
      <c r="D19" s="40"/>
      <c r="E19" s="40"/>
      <c r="F19" s="40"/>
      <c r="G19" s="40"/>
      <c r="H19" s="40"/>
      <c r="I19" s="40"/>
      <c r="J19" s="40"/>
      <c r="K19" s="40"/>
    </row>
    <row r="20" spans="4:11" x14ac:dyDescent="0.25">
      <c r="D20" s="40"/>
      <c r="E20" s="40"/>
      <c r="F20" s="40"/>
      <c r="G20" s="40"/>
      <c r="H20" s="40"/>
      <c r="I20" s="40"/>
      <c r="J20" s="40"/>
      <c r="K20" s="40"/>
    </row>
    <row r="21" spans="4:11" ht="23.25" x14ac:dyDescent="0.35">
      <c r="D21" s="40"/>
      <c r="E21" s="156"/>
      <c r="F21" s="40"/>
      <c r="G21" s="155"/>
      <c r="H21" s="155"/>
      <c r="I21" s="155"/>
      <c r="J21" s="40"/>
      <c r="K21" s="40"/>
    </row>
    <row r="22" spans="4:11" x14ac:dyDescent="0.25">
      <c r="D22" s="40"/>
      <c r="E22" s="40"/>
      <c r="F22" s="40"/>
      <c r="G22" s="40"/>
      <c r="H22" s="40"/>
      <c r="I22" s="40"/>
      <c r="J22" s="40"/>
      <c r="K22" s="40"/>
    </row>
    <row r="23" spans="4:11" x14ac:dyDescent="0.25">
      <c r="D23" s="40"/>
      <c r="E23" s="40"/>
      <c r="F23" s="40"/>
      <c r="G23" s="40"/>
      <c r="H23" s="40"/>
      <c r="I23" s="40"/>
      <c r="J23" s="40"/>
      <c r="K23" s="40"/>
    </row>
    <row r="24" spans="4:11" x14ac:dyDescent="0.25">
      <c r="D24" s="40"/>
      <c r="E24" s="40"/>
      <c r="F24" s="40"/>
      <c r="G24" s="40"/>
      <c r="H24" s="40"/>
      <c r="I24" s="40"/>
      <c r="J24" s="40"/>
      <c r="K24" s="40"/>
    </row>
  </sheetData>
  <mergeCells count="15">
    <mergeCell ref="O13:U13"/>
    <mergeCell ref="O14:U14"/>
    <mergeCell ref="O15:U15"/>
    <mergeCell ref="C7:U7"/>
    <mergeCell ref="C12:U12"/>
    <mergeCell ref="O11:U11"/>
    <mergeCell ref="B3:U3"/>
    <mergeCell ref="B5:B6"/>
    <mergeCell ref="C5:C6"/>
    <mergeCell ref="D5:D6"/>
    <mergeCell ref="E5:E6"/>
    <mergeCell ref="F5:F6"/>
    <mergeCell ref="G5:G6"/>
    <mergeCell ref="H5:U5"/>
    <mergeCell ref="O6:U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2:U39"/>
  <sheetViews>
    <sheetView topLeftCell="B1" zoomScale="80" zoomScaleNormal="80" workbookViewId="0">
      <selection activeCell="J38" sqref="J38"/>
    </sheetView>
  </sheetViews>
  <sheetFormatPr defaultRowHeight="15" x14ac:dyDescent="0.25"/>
  <cols>
    <col min="1" max="1" width="4" customWidth="1"/>
    <col min="2" max="2" width="7" customWidth="1"/>
    <col min="3" max="3" width="31.85546875" customWidth="1"/>
    <col min="4" max="4" width="23.140625" customWidth="1"/>
    <col min="5" max="5" width="23.85546875" customWidth="1"/>
    <col min="6" max="6" width="14.140625" customWidth="1"/>
    <col min="7" max="7" width="9.140625" customWidth="1"/>
    <col min="8" max="8" width="10.85546875" hidden="1" customWidth="1"/>
    <col min="18" max="18" width="9.140625" customWidth="1"/>
    <col min="19" max="19" width="0.140625" hidden="1" customWidth="1"/>
    <col min="20" max="20" width="9.140625" hidden="1" customWidth="1"/>
    <col min="21" max="21" width="0.140625" hidden="1" customWidth="1"/>
  </cols>
  <sheetData>
    <row r="2" spans="2:21" ht="15.75" x14ac:dyDescent="0.25">
      <c r="C2" s="34" t="s">
        <v>121</v>
      </c>
    </row>
    <row r="3" spans="2:21" ht="18.75" x14ac:dyDescent="0.25">
      <c r="B3" s="92" t="s">
        <v>52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4" spans="2:21" x14ac:dyDescent="0.25">
      <c r="B4" s="19"/>
      <c r="C4" s="19"/>
      <c r="D4" s="19"/>
      <c r="E4" s="19"/>
      <c r="F4" s="19"/>
      <c r="G4" s="19"/>
    </row>
    <row r="5" spans="2:21" x14ac:dyDescent="0.25">
      <c r="B5" s="99" t="s">
        <v>0</v>
      </c>
      <c r="C5" s="100" t="s">
        <v>1</v>
      </c>
      <c r="D5" s="102" t="s">
        <v>2</v>
      </c>
      <c r="E5" s="103" t="s">
        <v>3</v>
      </c>
      <c r="F5" s="103" t="s">
        <v>4</v>
      </c>
      <c r="G5" s="100" t="s">
        <v>5</v>
      </c>
      <c r="H5" s="96" t="s">
        <v>17</v>
      </c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5"/>
    </row>
    <row r="6" spans="2:21" ht="15" customHeight="1" x14ac:dyDescent="0.25">
      <c r="B6" s="99"/>
      <c r="C6" s="101"/>
      <c r="D6" s="102"/>
      <c r="E6" s="104"/>
      <c r="F6" s="105"/>
      <c r="G6" s="106"/>
      <c r="H6" s="29">
        <v>2015</v>
      </c>
      <c r="I6" s="81">
        <v>2018</v>
      </c>
      <c r="J6" s="81">
        <v>2019</v>
      </c>
      <c r="K6" s="81">
        <v>2020</v>
      </c>
      <c r="L6" s="81">
        <v>2021</v>
      </c>
      <c r="M6" s="81">
        <v>2022</v>
      </c>
      <c r="N6" s="81">
        <v>2023</v>
      </c>
      <c r="O6" s="93" t="s">
        <v>266</v>
      </c>
      <c r="P6" s="90"/>
      <c r="Q6" s="90"/>
      <c r="R6" s="90"/>
      <c r="S6" s="90"/>
      <c r="T6" s="90"/>
      <c r="U6" s="91"/>
    </row>
    <row r="7" spans="2:21" x14ac:dyDescent="0.25">
      <c r="B7" s="28" t="s">
        <v>69</v>
      </c>
      <c r="C7" s="93" t="s">
        <v>53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5"/>
    </row>
    <row r="8" spans="2:21" ht="25.5" x14ac:dyDescent="0.25">
      <c r="B8" s="4" t="s">
        <v>8</v>
      </c>
      <c r="C8" s="5" t="s">
        <v>56</v>
      </c>
      <c r="D8" s="11" t="s">
        <v>87</v>
      </c>
      <c r="E8" s="11" t="s">
        <v>68</v>
      </c>
      <c r="F8" s="31">
        <v>0.2</v>
      </c>
      <c r="G8" s="6">
        <f>SUM(H8:U8)</f>
        <v>562.03515791612176</v>
      </c>
      <c r="H8" s="6"/>
      <c r="I8" s="6">
        <v>562.03515791612176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2:21" ht="25.5" x14ac:dyDescent="0.25">
      <c r="B9" s="4" t="s">
        <v>39</v>
      </c>
      <c r="C9" s="5" t="s">
        <v>57</v>
      </c>
      <c r="D9" s="11" t="s">
        <v>88</v>
      </c>
      <c r="E9" s="11" t="s">
        <v>68</v>
      </c>
      <c r="F9" s="31">
        <v>0.02</v>
      </c>
      <c r="G9" s="6">
        <f t="shared" ref="G9:G34" si="0">SUM(H9:U9)</f>
        <v>56.203515791612176</v>
      </c>
      <c r="H9" s="6"/>
      <c r="I9" s="6">
        <v>56.203515791612176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2:21" ht="25.5" x14ac:dyDescent="0.25">
      <c r="B10" s="4" t="s">
        <v>48</v>
      </c>
      <c r="C10" s="5" t="s">
        <v>58</v>
      </c>
      <c r="D10" s="11" t="s">
        <v>89</v>
      </c>
      <c r="E10" s="11" t="s">
        <v>68</v>
      </c>
      <c r="F10" s="31">
        <v>2.1800000000000002</v>
      </c>
      <c r="G10" s="6">
        <f t="shared" si="0"/>
        <v>6564.9403157822326</v>
      </c>
      <c r="H10" s="6"/>
      <c r="I10" s="6"/>
      <c r="J10" s="6">
        <v>2939.0072019511517</v>
      </c>
      <c r="K10" s="6">
        <v>3625.9331138310804</v>
      </c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2:21" ht="25.5" x14ac:dyDescent="0.25">
      <c r="B11" s="4" t="s">
        <v>49</v>
      </c>
      <c r="C11" s="5" t="s">
        <v>58</v>
      </c>
      <c r="D11" s="11" t="s">
        <v>91</v>
      </c>
      <c r="E11" s="11" t="s">
        <v>68</v>
      </c>
      <c r="F11" s="31">
        <v>0.6</v>
      </c>
      <c r="G11" s="6">
        <f t="shared" si="0"/>
        <v>1686.1054737483653</v>
      </c>
      <c r="H11" s="6"/>
      <c r="I11" s="6">
        <v>1686.1054737483653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2:21" ht="25.5" x14ac:dyDescent="0.25">
      <c r="B12" s="4" t="s">
        <v>70</v>
      </c>
      <c r="C12" s="5" t="s">
        <v>59</v>
      </c>
      <c r="D12" s="11" t="s">
        <v>90</v>
      </c>
      <c r="E12" s="11" t="s">
        <v>68</v>
      </c>
      <c r="F12" s="31">
        <v>3</v>
      </c>
      <c r="G12" s="6">
        <f t="shared" si="0"/>
        <v>10027.467560134679</v>
      </c>
      <c r="H12" s="6"/>
      <c r="I12" s="6"/>
      <c r="J12" s="6"/>
      <c r="K12" s="6"/>
      <c r="L12" s="6"/>
      <c r="M12" s="6">
        <v>4940.9602359030077</v>
      </c>
      <c r="N12" s="6">
        <v>5086.5073242316703</v>
      </c>
      <c r="O12" s="6"/>
      <c r="P12" s="6"/>
      <c r="Q12" s="6"/>
      <c r="R12" s="6"/>
      <c r="S12" s="6"/>
      <c r="T12" s="6"/>
      <c r="U12" s="6"/>
    </row>
    <row r="13" spans="2:21" ht="25.5" x14ac:dyDescent="0.25">
      <c r="B13" s="4" t="s">
        <v>71</v>
      </c>
      <c r="C13" s="5" t="s">
        <v>59</v>
      </c>
      <c r="D13" s="11" t="s">
        <v>93</v>
      </c>
      <c r="E13" s="11" t="s">
        <v>68</v>
      </c>
      <c r="F13" s="31">
        <v>1.4</v>
      </c>
      <c r="G13" s="6">
        <f t="shared" si="0"/>
        <v>4883.7934460686638</v>
      </c>
      <c r="H13" s="6"/>
      <c r="I13" s="6"/>
      <c r="J13" s="6"/>
      <c r="K13" s="6"/>
      <c r="L13" s="6"/>
      <c r="M13" s="6"/>
      <c r="N13" s="6"/>
      <c r="O13" s="6">
        <v>4883.7934460686638</v>
      </c>
      <c r="P13" s="6"/>
      <c r="Q13" s="6"/>
      <c r="R13" s="6"/>
      <c r="S13" s="6"/>
      <c r="T13" s="6"/>
      <c r="U13" s="6"/>
    </row>
    <row r="14" spans="2:21" ht="25.5" x14ac:dyDescent="0.25">
      <c r="B14" s="4" t="s">
        <v>72</v>
      </c>
      <c r="C14" s="5" t="s">
        <v>66</v>
      </c>
      <c r="D14" s="11" t="s">
        <v>92</v>
      </c>
      <c r="E14" s="11" t="s">
        <v>68</v>
      </c>
      <c r="F14" s="31">
        <v>2.1850000000000001</v>
      </c>
      <c r="G14" s="6">
        <f t="shared" si="0"/>
        <v>6830.4567754257259</v>
      </c>
      <c r="H14" s="6"/>
      <c r="I14" s="6"/>
      <c r="J14" s="6">
        <v>1469.5036009755811</v>
      </c>
      <c r="K14" s="6">
        <v>568.47256445656762</v>
      </c>
      <c r="L14" s="6">
        <v>4792.4806099935777</v>
      </c>
      <c r="M14" s="6"/>
      <c r="N14" s="6"/>
      <c r="O14" s="6"/>
      <c r="P14" s="6"/>
      <c r="Q14" s="6"/>
      <c r="R14" s="6"/>
      <c r="S14" s="6"/>
      <c r="T14" s="6"/>
      <c r="U14" s="6"/>
    </row>
    <row r="15" spans="2:21" ht="38.25" x14ac:dyDescent="0.25">
      <c r="B15" s="4" t="s">
        <v>73</v>
      </c>
      <c r="C15" s="5" t="s">
        <v>60</v>
      </c>
      <c r="D15" s="11" t="s">
        <v>94</v>
      </c>
      <c r="E15" s="11" t="s">
        <v>67</v>
      </c>
      <c r="F15" s="31">
        <v>0.96799999999999997</v>
      </c>
      <c r="G15" s="6">
        <f>SUM(I15:U15)</f>
        <v>1577.0365630789008</v>
      </c>
      <c r="I15" s="6">
        <v>1577.0365630789008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2:21" ht="38.25" x14ac:dyDescent="0.25">
      <c r="B16" s="4" t="s">
        <v>74</v>
      </c>
      <c r="C16" s="5" t="s">
        <v>61</v>
      </c>
      <c r="D16" s="11" t="s">
        <v>95</v>
      </c>
      <c r="E16" s="11" t="s">
        <v>67</v>
      </c>
      <c r="F16" s="31">
        <v>0.09</v>
      </c>
      <c r="G16" s="6">
        <f t="shared" si="0"/>
        <v>153.44720641040422</v>
      </c>
      <c r="H16" s="6"/>
      <c r="I16" s="6">
        <v>153.44720641040422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2:21" ht="38.25" x14ac:dyDescent="0.25">
      <c r="B17" s="4" t="s">
        <v>75</v>
      </c>
      <c r="C17" s="5" t="s">
        <v>62</v>
      </c>
      <c r="D17" s="11" t="s">
        <v>96</v>
      </c>
      <c r="E17" s="11" t="s">
        <v>67</v>
      </c>
      <c r="F17" s="31">
        <v>2.1829999999999998</v>
      </c>
      <c r="G17" s="6">
        <f t="shared" si="0"/>
        <v>4813.9570495344024</v>
      </c>
      <c r="H17" s="6"/>
      <c r="I17" s="6"/>
      <c r="J17" s="6"/>
      <c r="K17" s="6"/>
      <c r="L17" s="6"/>
      <c r="M17" s="6"/>
      <c r="N17" s="6"/>
      <c r="O17" s="6">
        <v>387.31412063225275</v>
      </c>
      <c r="P17" s="6">
        <v>2181.58897871822</v>
      </c>
      <c r="Q17" s="6">
        <v>2245.0539501839294</v>
      </c>
      <c r="R17" s="6"/>
      <c r="S17" s="6"/>
      <c r="T17" s="6"/>
      <c r="U17" s="6"/>
    </row>
    <row r="18" spans="2:21" ht="38.25" x14ac:dyDescent="0.25">
      <c r="B18" s="4" t="s">
        <v>76</v>
      </c>
      <c r="C18" s="5" t="s">
        <v>63</v>
      </c>
      <c r="D18" s="11" t="s">
        <v>97</v>
      </c>
      <c r="E18" s="11" t="s">
        <v>67</v>
      </c>
      <c r="F18" s="31">
        <v>0.52</v>
      </c>
      <c r="G18" s="6">
        <f t="shared" si="0"/>
        <v>1167.4280540956424</v>
      </c>
      <c r="H18" s="6"/>
      <c r="I18" s="6"/>
      <c r="J18" s="6"/>
      <c r="K18" s="6"/>
      <c r="L18" s="6"/>
      <c r="M18" s="6"/>
      <c r="N18" s="6"/>
      <c r="O18" s="6"/>
      <c r="P18" s="6"/>
      <c r="Q18" s="6">
        <v>1167.4280540956424</v>
      </c>
      <c r="R18" s="6"/>
      <c r="S18" s="6"/>
      <c r="T18" s="6"/>
      <c r="U18" s="6"/>
    </row>
    <row r="19" spans="2:21" ht="38.25" x14ac:dyDescent="0.25">
      <c r="B19" s="4" t="s">
        <v>77</v>
      </c>
      <c r="C19" s="5" t="s">
        <v>64</v>
      </c>
      <c r="D19" s="11" t="s">
        <v>98</v>
      </c>
      <c r="E19" s="11" t="s">
        <v>67</v>
      </c>
      <c r="F19" s="31">
        <v>0.83</v>
      </c>
      <c r="G19" s="6">
        <f t="shared" si="0"/>
        <v>1756.6706017746951</v>
      </c>
      <c r="H19" s="6"/>
      <c r="I19" s="6"/>
      <c r="J19" s="6"/>
      <c r="K19" s="6"/>
      <c r="L19" s="6"/>
      <c r="M19" s="6"/>
      <c r="N19" s="6"/>
      <c r="O19" s="6">
        <v>1756.6706017746951</v>
      </c>
      <c r="P19" s="6"/>
      <c r="Q19" s="6"/>
      <c r="R19" s="6"/>
      <c r="S19" s="6"/>
      <c r="T19" s="6"/>
      <c r="U19" s="6"/>
    </row>
    <row r="20" spans="2:21" ht="38.25" x14ac:dyDescent="0.25">
      <c r="B20" s="4" t="s">
        <v>78</v>
      </c>
      <c r="C20" s="5" t="s">
        <v>60</v>
      </c>
      <c r="D20" s="11" t="s">
        <v>99</v>
      </c>
      <c r="E20" s="11" t="s">
        <v>67</v>
      </c>
      <c r="F20" s="31">
        <v>0.18</v>
      </c>
      <c r="G20" s="6">
        <f t="shared" si="0"/>
        <v>306.89441282080844</v>
      </c>
      <c r="H20" s="6"/>
      <c r="I20" s="6">
        <v>306.89441282080844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2:21" ht="38.25" x14ac:dyDescent="0.25">
      <c r="B21" s="4" t="s">
        <v>79</v>
      </c>
      <c r="C21" s="5" t="s">
        <v>62</v>
      </c>
      <c r="D21" s="11" t="s">
        <v>101</v>
      </c>
      <c r="E21" s="11" t="s">
        <v>67</v>
      </c>
      <c r="F21" s="31">
        <v>0.11</v>
      </c>
      <c r="G21" s="6">
        <f t="shared" si="0"/>
        <v>187.54658561271592</v>
      </c>
      <c r="H21" s="6"/>
      <c r="I21" s="6">
        <v>187.54658561271592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2:21" ht="38.25" x14ac:dyDescent="0.25">
      <c r="B22" s="4" t="s">
        <v>80</v>
      </c>
      <c r="C22" s="5" t="s">
        <v>63</v>
      </c>
      <c r="D22" s="11" t="s">
        <v>100</v>
      </c>
      <c r="E22" s="11" t="s">
        <v>67</v>
      </c>
      <c r="F22" s="31">
        <v>0.17</v>
      </c>
      <c r="G22" s="6">
        <f t="shared" si="0"/>
        <v>316.93462739042508</v>
      </c>
      <c r="H22" s="6"/>
      <c r="I22" s="6"/>
      <c r="J22" s="6"/>
      <c r="K22" s="6">
        <v>316.93462739042508</v>
      </c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2:21" ht="38.25" x14ac:dyDescent="0.25">
      <c r="B23" s="4" t="s">
        <v>81</v>
      </c>
      <c r="C23" s="5" t="s">
        <v>62</v>
      </c>
      <c r="D23" s="11" t="s">
        <v>105</v>
      </c>
      <c r="E23" s="11" t="s">
        <v>67</v>
      </c>
      <c r="F23" s="31">
        <v>2.286</v>
      </c>
      <c r="G23" s="6">
        <f t="shared" si="0"/>
        <v>5254.1208412632504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>
        <v>5254.1208412632504</v>
      </c>
      <c r="S23" s="6"/>
      <c r="T23" s="6"/>
      <c r="U23" s="6"/>
    </row>
    <row r="24" spans="2:21" ht="38.25" x14ac:dyDescent="0.25">
      <c r="B24" s="4" t="s">
        <v>82</v>
      </c>
      <c r="C24" s="5" t="s">
        <v>60</v>
      </c>
      <c r="D24" s="11" t="s">
        <v>106</v>
      </c>
      <c r="E24" s="11" t="s">
        <v>67</v>
      </c>
      <c r="F24" s="31">
        <v>1.1240000000000001</v>
      </c>
      <c r="G24" s="6">
        <f t="shared" si="0"/>
        <v>2496.436390503326</v>
      </c>
      <c r="H24" s="6"/>
      <c r="I24" s="6">
        <v>85.248448005780091</v>
      </c>
      <c r="J24" s="6"/>
      <c r="K24" s="6"/>
      <c r="L24" s="6"/>
      <c r="M24" s="6"/>
      <c r="N24" s="6"/>
      <c r="O24" s="6"/>
      <c r="P24" s="6"/>
      <c r="Q24" s="6">
        <v>2411.1879424975459</v>
      </c>
      <c r="R24" s="6"/>
      <c r="S24" s="6"/>
      <c r="T24" s="6"/>
      <c r="U24" s="6"/>
    </row>
    <row r="25" spans="2:21" ht="38.25" x14ac:dyDescent="0.25">
      <c r="B25" s="4" t="s">
        <v>83</v>
      </c>
      <c r="C25" s="5" t="s">
        <v>65</v>
      </c>
      <c r="D25" s="11" t="s">
        <v>107</v>
      </c>
      <c r="E25" s="11" t="s">
        <v>67</v>
      </c>
      <c r="F25" s="31">
        <v>0.05</v>
      </c>
      <c r="G25" s="6">
        <f t="shared" si="0"/>
        <v>93.216066879536712</v>
      </c>
      <c r="H25" s="6"/>
      <c r="I25" s="6"/>
      <c r="J25" s="6"/>
      <c r="K25" s="6">
        <v>93.216066879536712</v>
      </c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2:21" ht="38.25" x14ac:dyDescent="0.25">
      <c r="B26" s="4" t="s">
        <v>84</v>
      </c>
      <c r="C26" s="5" t="s">
        <v>61</v>
      </c>
      <c r="D26" s="11" t="s">
        <v>102</v>
      </c>
      <c r="E26" s="11" t="s">
        <v>67</v>
      </c>
      <c r="F26" s="31">
        <v>1.508</v>
      </c>
      <c r="G26" s="6">
        <f t="shared" si="0"/>
        <v>3289.8361799070658</v>
      </c>
      <c r="H26" s="6"/>
      <c r="I26" s="6"/>
      <c r="J26" s="6"/>
      <c r="K26" s="6"/>
      <c r="L26" s="6"/>
      <c r="M26" s="6"/>
      <c r="N26" s="6"/>
      <c r="O26" s="6"/>
      <c r="P26" s="6">
        <v>3289.8361799070658</v>
      </c>
      <c r="Q26" s="6"/>
      <c r="R26" s="6"/>
      <c r="S26" s="6"/>
      <c r="T26" s="6"/>
      <c r="U26" s="6"/>
    </row>
    <row r="27" spans="2:21" ht="38.25" x14ac:dyDescent="0.25">
      <c r="B27" s="4" t="s">
        <v>85</v>
      </c>
      <c r="C27" s="5" t="s">
        <v>60</v>
      </c>
      <c r="D27" s="11" t="s">
        <v>103</v>
      </c>
      <c r="E27" s="11" t="s">
        <v>67</v>
      </c>
      <c r="F27" s="31">
        <v>0.11</v>
      </c>
      <c r="G27" s="6">
        <f t="shared" si="0"/>
        <v>187.54658561271592</v>
      </c>
      <c r="H27" s="6"/>
      <c r="I27" s="6">
        <v>187.54658561271592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2:21" ht="38.25" x14ac:dyDescent="0.25">
      <c r="B28" s="4" t="s">
        <v>86</v>
      </c>
      <c r="C28" s="5" t="s">
        <v>61</v>
      </c>
      <c r="D28" s="11" t="s">
        <v>104</v>
      </c>
      <c r="E28" s="11" t="s">
        <v>67</v>
      </c>
      <c r="F28" s="31">
        <v>0.14000000000000001</v>
      </c>
      <c r="G28" s="6">
        <f t="shared" si="0"/>
        <v>238.69565441618397</v>
      </c>
      <c r="H28" s="6"/>
      <c r="I28" s="6">
        <v>238.69565441618397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2:21" ht="37.5" customHeight="1" x14ac:dyDescent="0.25">
      <c r="B29" s="4" t="s">
        <v>207</v>
      </c>
      <c r="C29" s="5" t="s">
        <v>214</v>
      </c>
      <c r="D29" s="11" t="s">
        <v>216</v>
      </c>
      <c r="E29" s="11" t="s">
        <v>67</v>
      </c>
      <c r="F29" s="31" t="s">
        <v>222</v>
      </c>
      <c r="G29" s="6">
        <f t="shared" si="0"/>
        <v>1781.468325</v>
      </c>
      <c r="H29" s="8"/>
      <c r="I29" s="8"/>
      <c r="J29" s="8">
        <v>1781.468325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2:21" ht="44.25" customHeight="1" x14ac:dyDescent="0.25">
      <c r="B30" s="4" t="s">
        <v>208</v>
      </c>
      <c r="C30" s="5" t="s">
        <v>215</v>
      </c>
      <c r="D30" s="11" t="s">
        <v>217</v>
      </c>
      <c r="E30" s="11" t="s">
        <v>67</v>
      </c>
      <c r="F30" s="31" t="s">
        <v>222</v>
      </c>
      <c r="G30" s="6">
        <f t="shared" si="0"/>
        <v>1814.998752</v>
      </c>
      <c r="H30" s="8"/>
      <c r="I30" s="8"/>
      <c r="J30" s="8"/>
      <c r="K30" s="8">
        <v>1814.998752</v>
      </c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2:21" ht="42" customHeight="1" x14ac:dyDescent="0.25">
      <c r="B31" s="4" t="s">
        <v>209</v>
      </c>
      <c r="C31" s="5" t="s">
        <v>213</v>
      </c>
      <c r="D31" s="11" t="s">
        <v>218</v>
      </c>
      <c r="E31" s="11" t="s">
        <v>67</v>
      </c>
      <c r="F31" s="31" t="s">
        <v>225</v>
      </c>
      <c r="G31" s="6">
        <f t="shared" si="0"/>
        <v>24680.046069</v>
      </c>
      <c r="H31" s="8"/>
      <c r="I31" s="8"/>
      <c r="J31" s="8"/>
      <c r="K31" s="8"/>
      <c r="L31" s="8"/>
      <c r="M31" s="8"/>
      <c r="N31" s="8"/>
      <c r="O31" s="8">
        <v>24680.046069</v>
      </c>
      <c r="P31" s="8"/>
      <c r="Q31" s="8"/>
      <c r="R31" s="8"/>
      <c r="S31" s="8"/>
      <c r="T31" s="8"/>
      <c r="U31" s="8"/>
    </row>
    <row r="32" spans="2:21" ht="72" customHeight="1" x14ac:dyDescent="0.25">
      <c r="B32" s="4" t="s">
        <v>210</v>
      </c>
      <c r="C32" s="5" t="s">
        <v>212</v>
      </c>
      <c r="D32" s="11" t="s">
        <v>219</v>
      </c>
      <c r="E32" s="11" t="s">
        <v>67</v>
      </c>
      <c r="F32" s="31" t="s">
        <v>226</v>
      </c>
      <c r="G32" s="6">
        <f t="shared" si="0"/>
        <v>2679.8249519999999</v>
      </c>
      <c r="H32" s="8"/>
      <c r="I32" s="8"/>
      <c r="J32" s="8"/>
      <c r="K32" s="8"/>
      <c r="L32" s="8"/>
      <c r="M32" s="8"/>
      <c r="N32" s="8"/>
      <c r="O32" s="8"/>
      <c r="P32" s="8">
        <v>2679.8249519999999</v>
      </c>
      <c r="Q32" s="8"/>
      <c r="R32" s="8"/>
      <c r="S32" s="8"/>
      <c r="T32" s="8"/>
      <c r="U32" s="8"/>
    </row>
    <row r="33" spans="2:21" ht="42" customHeight="1" x14ac:dyDescent="0.25">
      <c r="B33" s="4" t="s">
        <v>211</v>
      </c>
      <c r="C33" s="5" t="s">
        <v>220</v>
      </c>
      <c r="D33" s="11" t="s">
        <v>221</v>
      </c>
      <c r="E33" s="11" t="s">
        <v>67</v>
      </c>
      <c r="F33" s="31" t="s">
        <v>227</v>
      </c>
      <c r="G33" s="6">
        <f t="shared" si="0"/>
        <v>5507.5120379999998</v>
      </c>
      <c r="H33" s="8"/>
      <c r="I33" s="8"/>
      <c r="J33" s="8"/>
      <c r="K33" s="8"/>
      <c r="L33" s="8"/>
      <c r="M33" s="8"/>
      <c r="N33" s="8"/>
      <c r="O33" s="8"/>
      <c r="P33" s="8"/>
      <c r="Q33" s="8">
        <v>5507.5120379999998</v>
      </c>
      <c r="R33" s="8"/>
      <c r="S33" s="8"/>
      <c r="T33" s="8"/>
      <c r="U33" s="8"/>
    </row>
    <row r="34" spans="2:21" ht="39" customHeight="1" x14ac:dyDescent="0.25">
      <c r="B34" s="4" t="s">
        <v>223</v>
      </c>
      <c r="C34" s="5" t="s">
        <v>224</v>
      </c>
      <c r="D34" s="11" t="s">
        <v>221</v>
      </c>
      <c r="E34" s="11" t="s">
        <v>67</v>
      </c>
      <c r="F34" s="31" t="s">
        <v>228</v>
      </c>
      <c r="G34" s="6">
        <f t="shared" si="0"/>
        <v>1671.836452</v>
      </c>
      <c r="H34" s="8"/>
      <c r="I34" s="8"/>
      <c r="J34" s="8"/>
      <c r="K34" s="8"/>
      <c r="L34" s="8">
        <v>521.47</v>
      </c>
      <c r="M34" s="8"/>
      <c r="N34" s="8">
        <v>558.96</v>
      </c>
      <c r="O34" s="8"/>
      <c r="P34" s="8"/>
      <c r="R34" s="8">
        <v>591.40645200000006</v>
      </c>
      <c r="S34" s="8"/>
      <c r="T34" s="8"/>
      <c r="U34" s="8"/>
    </row>
    <row r="35" spans="2:21" ht="38.25" x14ac:dyDescent="0.25">
      <c r="B35" s="14"/>
      <c r="C35" s="29" t="s">
        <v>54</v>
      </c>
      <c r="D35" s="30"/>
      <c r="E35" s="30"/>
      <c r="F35" s="3">
        <f>SUM(F8:F28)</f>
        <v>19.853999999999999</v>
      </c>
      <c r="G35" s="3">
        <f>SUM(G8:H34)</f>
        <v>90586.455652167468</v>
      </c>
      <c r="H35" s="3">
        <f>SUM(H8:H28)</f>
        <v>0</v>
      </c>
      <c r="I35" s="3">
        <f>SUM(I8:I34)</f>
        <v>5040.7596034136077</v>
      </c>
      <c r="J35" s="3">
        <f t="shared" ref="J35:N35" si="1">SUM(J8:J34)</f>
        <v>6189.9791279267329</v>
      </c>
      <c r="K35" s="3">
        <f t="shared" si="1"/>
        <v>6419.5551245576098</v>
      </c>
      <c r="L35" s="3">
        <f t="shared" si="1"/>
        <v>5313.9506099935779</v>
      </c>
      <c r="M35" s="3">
        <f t="shared" si="1"/>
        <v>4940.9602359030077</v>
      </c>
      <c r="N35" s="3">
        <f t="shared" si="1"/>
        <v>5645.4673242316703</v>
      </c>
      <c r="O35" s="86">
        <f>SUM(O8:O34)+SUM(P8:P34)+SUM(Q8:Q34)+SUM(R8:R34)+SUM(S8:S34)+SUM(T8:T34)+SUM(U8:U34)</f>
        <v>57035.783626141267</v>
      </c>
      <c r="P35" s="87"/>
      <c r="Q35" s="87"/>
      <c r="R35" s="87"/>
      <c r="S35" s="87"/>
      <c r="T35" s="87"/>
      <c r="U35" s="88"/>
    </row>
    <row r="36" spans="2:21" x14ac:dyDescent="0.25">
      <c r="B36" s="14" t="s">
        <v>122</v>
      </c>
      <c r="C36" s="93" t="s">
        <v>124</v>
      </c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8"/>
    </row>
    <row r="37" spans="2:21" ht="38.25" x14ac:dyDescent="0.25">
      <c r="B37" s="35" t="s">
        <v>9</v>
      </c>
      <c r="C37" s="27" t="s">
        <v>123</v>
      </c>
      <c r="D37" s="37" t="s">
        <v>127</v>
      </c>
      <c r="E37" s="37" t="s">
        <v>126</v>
      </c>
      <c r="F37" s="36"/>
      <c r="G37" s="38">
        <v>4216.9851360000002</v>
      </c>
      <c r="H37" s="38"/>
      <c r="I37" s="38"/>
      <c r="J37" s="38">
        <v>4216.9851360000002</v>
      </c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</row>
    <row r="38" spans="2:21" ht="25.5" x14ac:dyDescent="0.25">
      <c r="B38" s="14"/>
      <c r="C38" s="32" t="s">
        <v>125</v>
      </c>
      <c r="D38" s="33"/>
      <c r="E38" s="33"/>
      <c r="F38" s="3"/>
      <c r="G38" s="3">
        <f>G37</f>
        <v>4216.9851360000002</v>
      </c>
      <c r="H38" s="3"/>
      <c r="I38" s="3"/>
      <c r="J38" s="3">
        <f>J37</f>
        <v>4216.9851360000002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2:21" ht="25.5" x14ac:dyDescent="0.25">
      <c r="B39" s="10"/>
      <c r="C39" s="33" t="s">
        <v>55</v>
      </c>
      <c r="D39" s="9"/>
      <c r="E39" s="10"/>
      <c r="F39" s="16">
        <f>F35</f>
        <v>19.853999999999999</v>
      </c>
      <c r="G39" s="16">
        <f>G35+G38</f>
        <v>94803.440788167471</v>
      </c>
      <c r="H39" s="16">
        <f t="shared" ref="H39:R39" si="2">H35</f>
        <v>0</v>
      </c>
      <c r="I39" s="16">
        <f t="shared" si="2"/>
        <v>5040.7596034136077</v>
      </c>
      <c r="J39" s="16">
        <f>J35+J38</f>
        <v>10406.964263926733</v>
      </c>
      <c r="K39" s="16">
        <f t="shared" si="2"/>
        <v>6419.5551245576098</v>
      </c>
      <c r="L39" s="16">
        <f t="shared" si="2"/>
        <v>5313.9506099935779</v>
      </c>
      <c r="M39" s="16">
        <f t="shared" si="2"/>
        <v>4940.9602359030077</v>
      </c>
      <c r="N39" s="16">
        <f t="shared" si="2"/>
        <v>5645.4673242316703</v>
      </c>
      <c r="O39" s="16">
        <f t="shared" si="2"/>
        <v>57035.783626141267</v>
      </c>
      <c r="P39" s="16">
        <f t="shared" si="2"/>
        <v>0</v>
      </c>
      <c r="Q39" s="16">
        <f t="shared" si="2"/>
        <v>0</v>
      </c>
      <c r="R39" s="16">
        <f t="shared" si="2"/>
        <v>0</v>
      </c>
      <c r="S39" s="16"/>
      <c r="T39" s="16"/>
      <c r="U39" s="16"/>
    </row>
  </sheetData>
  <mergeCells count="12">
    <mergeCell ref="C36:U36"/>
    <mergeCell ref="C7:U7"/>
    <mergeCell ref="B3:U3"/>
    <mergeCell ref="B5:B6"/>
    <mergeCell ref="C5:C6"/>
    <mergeCell ref="D5:D6"/>
    <mergeCell ref="E5:E6"/>
    <mergeCell ref="F5:F6"/>
    <mergeCell ref="G5:G6"/>
    <mergeCell ref="H5:U5"/>
    <mergeCell ref="O35:U35"/>
    <mergeCell ref="O6:U6"/>
  </mergeCells>
  <pageMargins left="0.7" right="0.7" top="0.75" bottom="0.75" header="0.3" footer="0.3"/>
  <pageSetup paperSize="9" scale="54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V15"/>
  <sheetViews>
    <sheetView topLeftCell="D1" zoomScale="80" zoomScaleNormal="80" workbookViewId="0">
      <selection activeCell="L13" sqref="L13"/>
    </sheetView>
  </sheetViews>
  <sheetFormatPr defaultRowHeight="15" x14ac:dyDescent="0.25"/>
  <cols>
    <col min="1" max="1" width="4.42578125" customWidth="1"/>
    <col min="2" max="2" width="6.42578125" customWidth="1"/>
    <col min="3" max="3" width="31" customWidth="1"/>
    <col min="4" max="4" width="22" customWidth="1"/>
    <col min="5" max="5" width="27" customWidth="1"/>
    <col min="6" max="6" width="18.85546875" customWidth="1"/>
    <col min="7" max="7" width="10.140625" customWidth="1"/>
    <col min="8" max="8" width="10.7109375" hidden="1" customWidth="1"/>
    <col min="9" max="10" width="12.42578125" bestFit="1" customWidth="1"/>
    <col min="11" max="12" width="13.5703125" bestFit="1" customWidth="1"/>
    <col min="13" max="13" width="12.42578125" bestFit="1" customWidth="1"/>
    <col min="14" max="14" width="9.28515625" bestFit="1" customWidth="1"/>
    <col min="15" max="15" width="12.42578125" bestFit="1" customWidth="1"/>
    <col min="16" max="17" width="11.42578125" bestFit="1" customWidth="1"/>
    <col min="18" max="19" width="9.28515625" bestFit="1" customWidth="1"/>
    <col min="20" max="21" width="12.42578125" bestFit="1" customWidth="1"/>
  </cols>
  <sheetData>
    <row r="2" spans="2:22" ht="15.75" x14ac:dyDescent="0.25">
      <c r="C2" s="34" t="s">
        <v>265</v>
      </c>
    </row>
    <row r="3" spans="2:22" ht="18.75" x14ac:dyDescent="0.25">
      <c r="B3" s="92" t="s">
        <v>262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4" spans="2:22" x14ac:dyDescent="0.2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2:22" x14ac:dyDescent="0.25">
      <c r="B5" s="99" t="s">
        <v>0</v>
      </c>
      <c r="C5" s="100" t="s">
        <v>1</v>
      </c>
      <c r="D5" s="102" t="s">
        <v>2</v>
      </c>
      <c r="E5" s="103" t="s">
        <v>3</v>
      </c>
      <c r="F5" s="103" t="s">
        <v>4</v>
      </c>
      <c r="G5" s="100" t="s">
        <v>5</v>
      </c>
      <c r="H5" s="96" t="s">
        <v>17</v>
      </c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5"/>
    </row>
    <row r="6" spans="2:22" s="18" customFormat="1" ht="36.75" customHeight="1" x14ac:dyDescent="0.25">
      <c r="B6" s="99"/>
      <c r="C6" s="101"/>
      <c r="D6" s="102"/>
      <c r="E6" s="104"/>
      <c r="F6" s="105"/>
      <c r="G6" s="106"/>
      <c r="H6" s="76">
        <v>2015</v>
      </c>
      <c r="I6" s="76">
        <v>2018</v>
      </c>
      <c r="J6" s="76">
        <v>2019</v>
      </c>
      <c r="K6" s="76">
        <v>2020</v>
      </c>
      <c r="L6" s="76">
        <v>2021</v>
      </c>
      <c r="M6" s="76">
        <v>2022</v>
      </c>
      <c r="N6" s="76">
        <v>2023</v>
      </c>
      <c r="O6" s="93" t="s">
        <v>266</v>
      </c>
      <c r="P6" s="90"/>
      <c r="Q6" s="90"/>
      <c r="R6" s="90"/>
      <c r="S6" s="90"/>
      <c r="T6" s="90"/>
      <c r="U6" s="91"/>
    </row>
    <row r="7" spans="2:22" x14ac:dyDescent="0.25">
      <c r="B7" s="75" t="s">
        <v>6</v>
      </c>
      <c r="C7" s="93" t="s">
        <v>251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</row>
    <row r="8" spans="2:22" ht="39" customHeight="1" x14ac:dyDescent="0.25">
      <c r="B8" s="4" t="s">
        <v>8</v>
      </c>
      <c r="C8" s="5" t="s">
        <v>258</v>
      </c>
      <c r="D8" s="5" t="s">
        <v>259</v>
      </c>
      <c r="E8" s="11" t="s">
        <v>261</v>
      </c>
      <c r="F8" s="5" t="s">
        <v>225</v>
      </c>
      <c r="G8" s="6">
        <f t="shared" ref="G8:G9" si="0">SUM(H8:U8)</f>
        <v>318.16556100000003</v>
      </c>
      <c r="H8" s="7"/>
      <c r="I8" s="7"/>
      <c r="J8" s="7"/>
      <c r="K8" s="7"/>
      <c r="L8" s="7"/>
      <c r="M8" s="7">
        <v>318.16556100000003</v>
      </c>
      <c r="N8" s="7"/>
      <c r="O8" s="7"/>
      <c r="P8" s="20"/>
      <c r="Q8" s="20"/>
      <c r="R8" s="7"/>
      <c r="S8" s="7"/>
      <c r="T8" s="7"/>
      <c r="U8" s="20"/>
    </row>
    <row r="9" spans="2:22" ht="45" customHeight="1" x14ac:dyDescent="0.25">
      <c r="B9" s="4" t="s">
        <v>39</v>
      </c>
      <c r="C9" s="5" t="s">
        <v>258</v>
      </c>
      <c r="D9" s="5" t="s">
        <v>260</v>
      </c>
      <c r="E9" s="11" t="s">
        <v>261</v>
      </c>
      <c r="F9" s="5" t="s">
        <v>225</v>
      </c>
      <c r="G9" s="6">
        <f t="shared" si="0"/>
        <v>368.50854600000002</v>
      </c>
      <c r="H9" s="6"/>
      <c r="I9" s="6"/>
      <c r="J9" s="6"/>
      <c r="K9" s="6"/>
      <c r="L9" s="6"/>
      <c r="M9" s="6"/>
      <c r="N9" s="6"/>
      <c r="O9" s="6"/>
      <c r="P9" s="6">
        <v>368.50854600000002</v>
      </c>
      <c r="Q9" s="6"/>
      <c r="R9" s="6"/>
      <c r="S9" s="6"/>
      <c r="T9" s="6"/>
      <c r="U9" s="8"/>
    </row>
    <row r="10" spans="2:22" ht="36.75" customHeight="1" x14ac:dyDescent="0.25">
      <c r="B10" s="75"/>
      <c r="C10" s="78" t="s">
        <v>263</v>
      </c>
      <c r="D10" s="78"/>
      <c r="E10" s="78"/>
      <c r="F10" s="78"/>
      <c r="G10" s="3">
        <f>SUM(G8:G9)</f>
        <v>686.67410700000005</v>
      </c>
      <c r="H10" s="3">
        <f t="shared" ref="H10:N10" si="1">SUM(H8:H9)</f>
        <v>0</v>
      </c>
      <c r="I10" s="3">
        <f t="shared" si="1"/>
        <v>0</v>
      </c>
      <c r="J10" s="3">
        <f t="shared" si="1"/>
        <v>0</v>
      </c>
      <c r="K10" s="3">
        <f t="shared" si="1"/>
        <v>0</v>
      </c>
      <c r="L10" s="3">
        <f t="shared" si="1"/>
        <v>0</v>
      </c>
      <c r="M10" s="3">
        <f t="shared" si="1"/>
        <v>318.16556100000003</v>
      </c>
      <c r="N10" s="3">
        <f t="shared" si="1"/>
        <v>0</v>
      </c>
      <c r="O10" s="111">
        <f>SUM(O8:U9)</f>
        <v>368.50854600000002</v>
      </c>
      <c r="P10" s="90"/>
      <c r="Q10" s="90"/>
      <c r="R10" s="90"/>
      <c r="S10" s="90"/>
      <c r="T10" s="90"/>
      <c r="U10" s="91"/>
    </row>
    <row r="11" spans="2:22" ht="15" customHeight="1" x14ac:dyDescent="0.25">
      <c r="B11" s="75" t="s">
        <v>11</v>
      </c>
      <c r="C11" s="93" t="s">
        <v>256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10"/>
    </row>
    <row r="12" spans="2:22" ht="33" customHeight="1" x14ac:dyDescent="0.25">
      <c r="B12" s="4" t="s">
        <v>9</v>
      </c>
      <c r="C12" s="5" t="s">
        <v>254</v>
      </c>
      <c r="D12" s="11" t="s">
        <v>257</v>
      </c>
      <c r="E12" s="11" t="s">
        <v>261</v>
      </c>
      <c r="F12" s="80" t="s">
        <v>253</v>
      </c>
      <c r="G12" s="6">
        <f>SUM(H12:U12)</f>
        <v>5494.8973590000005</v>
      </c>
      <c r="H12" s="6"/>
      <c r="I12" s="6"/>
      <c r="J12" s="6"/>
      <c r="K12" s="6"/>
      <c r="L12" s="6">
        <v>2676.4056270000001</v>
      </c>
      <c r="M12" s="6"/>
      <c r="N12" s="6"/>
      <c r="O12" s="6">
        <v>2818.491732</v>
      </c>
      <c r="P12" s="6"/>
      <c r="Q12" s="6"/>
      <c r="R12" s="6"/>
      <c r="S12" s="6"/>
      <c r="T12" s="6"/>
      <c r="U12" s="23"/>
    </row>
    <row r="13" spans="2:22" ht="45" customHeight="1" x14ac:dyDescent="0.25">
      <c r="B13" s="4" t="s">
        <v>14</v>
      </c>
      <c r="C13" s="5" t="s">
        <v>250</v>
      </c>
      <c r="D13" s="11" t="s">
        <v>257</v>
      </c>
      <c r="E13" s="11" t="s">
        <v>261</v>
      </c>
      <c r="F13" s="80" t="s">
        <v>252</v>
      </c>
      <c r="G13" s="6">
        <f>SUM(H13:U13)</f>
        <v>15297.954839999999</v>
      </c>
      <c r="H13" s="6"/>
      <c r="I13" s="6"/>
      <c r="J13" s="6"/>
      <c r="K13" s="6"/>
      <c r="L13" s="6"/>
      <c r="M13" s="6">
        <v>3637.330641</v>
      </c>
      <c r="N13" s="6">
        <v>5147.7780059999996</v>
      </c>
      <c r="O13" s="6"/>
      <c r="Q13" s="6">
        <v>3427.5839850000002</v>
      </c>
      <c r="R13" s="6">
        <v>3085.2622080000001</v>
      </c>
      <c r="S13" s="6"/>
      <c r="T13" s="6"/>
      <c r="U13" s="23"/>
      <c r="V13" s="21"/>
    </row>
    <row r="14" spans="2:22" ht="46.5" customHeight="1" x14ac:dyDescent="0.25">
      <c r="B14" s="14"/>
      <c r="C14" s="76" t="s">
        <v>255</v>
      </c>
      <c r="D14" s="77"/>
      <c r="E14" s="77"/>
      <c r="F14" s="13"/>
      <c r="G14" s="3">
        <f>SUM(G12:H13)</f>
        <v>20792.852199000001</v>
      </c>
      <c r="H14" s="3"/>
      <c r="I14" s="3">
        <f>SUM(I12:I13)</f>
        <v>0</v>
      </c>
      <c r="J14" s="3">
        <f t="shared" ref="J14:N14" si="2">SUM(J12:J13)</f>
        <v>0</v>
      </c>
      <c r="K14" s="3">
        <f t="shared" si="2"/>
        <v>0</v>
      </c>
      <c r="L14" s="3">
        <f t="shared" si="2"/>
        <v>2676.4056270000001</v>
      </c>
      <c r="M14" s="3">
        <f t="shared" si="2"/>
        <v>3637.330641</v>
      </c>
      <c r="N14" s="3">
        <f t="shared" si="2"/>
        <v>5147.7780059999996</v>
      </c>
      <c r="O14" s="111">
        <f>SUM(O12:U13)</f>
        <v>9331.3379249999998</v>
      </c>
      <c r="P14" s="90"/>
      <c r="Q14" s="90"/>
      <c r="R14" s="90"/>
      <c r="S14" s="90"/>
      <c r="T14" s="90"/>
      <c r="U14" s="91"/>
      <c r="V14" s="21"/>
    </row>
    <row r="15" spans="2:22" ht="35.25" customHeight="1" x14ac:dyDescent="0.25">
      <c r="B15" s="10"/>
      <c r="C15" s="77" t="s">
        <v>249</v>
      </c>
      <c r="D15" s="9"/>
      <c r="E15" s="10"/>
      <c r="F15" s="10"/>
      <c r="G15" s="16">
        <f>G14+G10</f>
        <v>21479.526306</v>
      </c>
      <c r="H15" s="16">
        <f t="shared" ref="H15:N15" si="3">H14+H10</f>
        <v>0</v>
      </c>
      <c r="I15" s="16">
        <f t="shared" si="3"/>
        <v>0</v>
      </c>
      <c r="J15" s="16">
        <f t="shared" si="3"/>
        <v>0</v>
      </c>
      <c r="K15" s="16">
        <f t="shared" si="3"/>
        <v>0</v>
      </c>
      <c r="L15" s="16">
        <f t="shared" si="3"/>
        <v>2676.4056270000001</v>
      </c>
      <c r="M15" s="16">
        <f t="shared" si="3"/>
        <v>3955.4962020000003</v>
      </c>
      <c r="N15" s="16">
        <f t="shared" si="3"/>
        <v>5147.7780059999996</v>
      </c>
      <c r="O15" s="89">
        <f>O14++O10</f>
        <v>9699.8464710000007</v>
      </c>
      <c r="P15" s="90"/>
      <c r="Q15" s="90"/>
      <c r="R15" s="90"/>
      <c r="S15" s="90"/>
      <c r="T15" s="90"/>
      <c r="U15" s="91"/>
      <c r="V15" s="21"/>
    </row>
  </sheetData>
  <mergeCells count="14">
    <mergeCell ref="C7:U7"/>
    <mergeCell ref="C11:U11"/>
    <mergeCell ref="O6:U6"/>
    <mergeCell ref="O14:U14"/>
    <mergeCell ref="O15:U15"/>
    <mergeCell ref="O10:U10"/>
    <mergeCell ref="B3:U3"/>
    <mergeCell ref="B5:B6"/>
    <mergeCell ref="C5:C6"/>
    <mergeCell ref="D5:D6"/>
    <mergeCell ref="E5:E6"/>
    <mergeCell ref="F5:F6"/>
    <mergeCell ref="G5:G6"/>
    <mergeCell ref="H5:U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U86"/>
  <sheetViews>
    <sheetView topLeftCell="B19" zoomScale="80" zoomScaleNormal="80" workbookViewId="0">
      <selection activeCell="P28" sqref="P28"/>
    </sheetView>
  </sheetViews>
  <sheetFormatPr defaultRowHeight="15" outlineLevelRow="1" x14ac:dyDescent="0.25"/>
  <cols>
    <col min="3" max="3" width="36" customWidth="1"/>
    <col min="4" max="4" width="15.42578125" customWidth="1"/>
    <col min="5" max="5" width="21.7109375" customWidth="1"/>
    <col min="6" max="6" width="14" customWidth="1"/>
    <col min="7" max="7" width="17.28515625" customWidth="1"/>
    <col min="8" max="8" width="5.5703125" hidden="1" customWidth="1"/>
    <col min="11" max="11" width="11" customWidth="1"/>
    <col min="12" max="12" width="11.28515625" customWidth="1"/>
  </cols>
  <sheetData>
    <row r="7" spans="2:21" x14ac:dyDescent="0.25">
      <c r="B7" s="99" t="s">
        <v>0</v>
      </c>
      <c r="C7" s="100" t="s">
        <v>1</v>
      </c>
      <c r="D7" s="102" t="s">
        <v>2</v>
      </c>
      <c r="E7" s="103" t="s">
        <v>3</v>
      </c>
      <c r="F7" s="103" t="s">
        <v>4</v>
      </c>
      <c r="G7" s="100" t="s">
        <v>5</v>
      </c>
      <c r="H7" s="96" t="s">
        <v>17</v>
      </c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5"/>
    </row>
    <row r="8" spans="2:21" ht="15" customHeight="1" x14ac:dyDescent="0.25">
      <c r="B8" s="99"/>
      <c r="C8" s="101"/>
      <c r="D8" s="102"/>
      <c r="E8" s="104"/>
      <c r="F8" s="105"/>
      <c r="G8" s="106"/>
      <c r="H8" s="29">
        <v>2015</v>
      </c>
      <c r="I8" s="81">
        <v>2018</v>
      </c>
      <c r="J8" s="81">
        <v>2019</v>
      </c>
      <c r="K8" s="81">
        <v>2020</v>
      </c>
      <c r="L8" s="81">
        <v>2021</v>
      </c>
      <c r="M8" s="81">
        <v>2022</v>
      </c>
      <c r="N8" s="81">
        <v>2023</v>
      </c>
      <c r="O8" s="93" t="s">
        <v>266</v>
      </c>
      <c r="P8" s="90"/>
      <c r="Q8" s="90"/>
      <c r="R8" s="90"/>
      <c r="S8" s="90"/>
      <c r="T8" s="90"/>
      <c r="U8" s="91"/>
    </row>
    <row r="9" spans="2:21" x14ac:dyDescent="0.25">
      <c r="B9" s="28" t="s">
        <v>111</v>
      </c>
      <c r="C9" s="114" t="s">
        <v>108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5"/>
    </row>
    <row r="10" spans="2:21" ht="15" customHeight="1" outlineLevel="1" x14ac:dyDescent="0.25">
      <c r="B10" s="28" t="s">
        <v>6</v>
      </c>
      <c r="C10" s="93" t="s">
        <v>7</v>
      </c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5"/>
    </row>
    <row r="11" spans="2:21" ht="51" outlineLevel="1" x14ac:dyDescent="0.25">
      <c r="B11" s="4" t="s">
        <v>8</v>
      </c>
      <c r="C11" s="150" t="s">
        <v>283</v>
      </c>
      <c r="D11" s="150" t="s">
        <v>281</v>
      </c>
      <c r="E11" s="150" t="s">
        <v>282</v>
      </c>
      <c r="F11" s="152" t="s">
        <v>50</v>
      </c>
      <c r="G11" s="38">
        <f t="shared" ref="G11" si="0">SUM(H11:U11)</f>
        <v>373.5</v>
      </c>
      <c r="H11" s="153"/>
      <c r="I11" s="153">
        <v>72</v>
      </c>
      <c r="J11" s="153">
        <v>40</v>
      </c>
      <c r="K11" s="153">
        <v>42.5</v>
      </c>
      <c r="L11" s="153">
        <v>30</v>
      </c>
      <c r="M11" s="153">
        <v>88</v>
      </c>
      <c r="N11" s="7">
        <v>101</v>
      </c>
      <c r="O11" s="7"/>
      <c r="P11" s="20"/>
      <c r="Q11" s="20"/>
      <c r="R11" s="7"/>
      <c r="S11" s="7"/>
      <c r="T11" s="7"/>
      <c r="U11" s="20"/>
    </row>
    <row r="12" spans="2:21" ht="51" outlineLevel="1" x14ac:dyDescent="0.25">
      <c r="B12" s="4" t="s">
        <v>39</v>
      </c>
      <c r="C12" s="150" t="s">
        <v>24</v>
      </c>
      <c r="D12" s="150" t="s">
        <v>27</v>
      </c>
      <c r="E12" s="150" t="s">
        <v>25</v>
      </c>
      <c r="F12" s="136" t="s">
        <v>284</v>
      </c>
      <c r="G12" s="38">
        <f t="shared" ref="G12:G13" si="1">SUM(H12:U12)</f>
        <v>231.75</v>
      </c>
      <c r="H12" s="38"/>
      <c r="I12" s="38"/>
      <c r="J12" s="38"/>
      <c r="K12" s="38"/>
      <c r="L12" s="8"/>
      <c r="M12" s="38"/>
      <c r="N12" s="6"/>
      <c r="O12" s="38">
        <v>231.75</v>
      </c>
      <c r="P12" s="6"/>
      <c r="Q12" s="6"/>
      <c r="R12" s="6"/>
      <c r="S12" s="6"/>
      <c r="T12" s="6"/>
      <c r="U12" s="8"/>
    </row>
    <row r="13" spans="2:21" ht="51" outlineLevel="1" x14ac:dyDescent="0.25">
      <c r="B13" s="4" t="s">
        <v>48</v>
      </c>
      <c r="C13" s="150" t="s">
        <v>24</v>
      </c>
      <c r="D13" s="150" t="s">
        <v>26</v>
      </c>
      <c r="E13" s="150" t="s">
        <v>25</v>
      </c>
      <c r="F13" s="136" t="s">
        <v>29</v>
      </c>
      <c r="G13" s="38">
        <f t="shared" si="1"/>
        <v>187.40005200000002</v>
      </c>
      <c r="H13" s="38"/>
      <c r="I13" s="38"/>
      <c r="J13" s="38"/>
      <c r="K13" s="38"/>
      <c r="L13" s="8"/>
      <c r="M13" s="38"/>
      <c r="N13" s="6"/>
      <c r="P13" s="38">
        <v>187.40005200000002</v>
      </c>
      <c r="Q13" s="6"/>
      <c r="R13" s="6"/>
      <c r="S13" s="6"/>
      <c r="T13" s="6"/>
      <c r="U13" s="8"/>
    </row>
    <row r="14" spans="2:21" ht="25.5" outlineLevel="1" x14ac:dyDescent="0.25">
      <c r="B14" s="28"/>
      <c r="C14" s="85" t="s">
        <v>10</v>
      </c>
      <c r="D14" s="85"/>
      <c r="E14" s="85"/>
      <c r="F14" s="138"/>
      <c r="G14" s="36">
        <f>SUM(G11:G13)</f>
        <v>792.65005199999996</v>
      </c>
      <c r="H14" s="36"/>
      <c r="I14" s="36"/>
      <c r="J14" s="36">
        <f>SUM(J11:J13)</f>
        <v>40</v>
      </c>
      <c r="K14" s="36">
        <f>SUM(K11:K13)</f>
        <v>42.5</v>
      </c>
      <c r="L14" s="36">
        <f>SUM(L11:L13)</f>
        <v>30</v>
      </c>
      <c r="M14" s="36">
        <f t="shared" ref="M14:U14" si="2">SUM(M11:M13)</f>
        <v>88</v>
      </c>
      <c r="N14" s="36">
        <f t="shared" si="2"/>
        <v>101</v>
      </c>
      <c r="O14" s="36">
        <f t="shared" si="2"/>
        <v>231.75</v>
      </c>
      <c r="P14" s="36">
        <f>SUM(P11:P13)</f>
        <v>187.40005200000002</v>
      </c>
      <c r="Q14" s="36">
        <f t="shared" si="2"/>
        <v>0</v>
      </c>
      <c r="R14" s="36">
        <f t="shared" si="2"/>
        <v>0</v>
      </c>
      <c r="S14" s="36">
        <f t="shared" si="2"/>
        <v>0</v>
      </c>
      <c r="T14" s="36">
        <f t="shared" si="2"/>
        <v>0</v>
      </c>
      <c r="U14" s="36">
        <f t="shared" si="2"/>
        <v>0</v>
      </c>
    </row>
    <row r="15" spans="2:21" ht="15" customHeight="1" outlineLevel="1" x14ac:dyDescent="0.25">
      <c r="B15" s="28" t="s">
        <v>11</v>
      </c>
      <c r="C15" s="93" t="s">
        <v>12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5"/>
    </row>
    <row r="16" spans="2:21" ht="77.25" customHeight="1" outlineLevel="1" x14ac:dyDescent="0.25">
      <c r="B16" s="4" t="s">
        <v>9</v>
      </c>
      <c r="C16" s="5" t="s">
        <v>18</v>
      </c>
      <c r="D16" s="11" t="s">
        <v>21</v>
      </c>
      <c r="E16" s="11" t="s">
        <v>13</v>
      </c>
      <c r="F16" s="12"/>
      <c r="G16" s="6">
        <f t="shared" ref="G16:G17" si="3">SUM(H16:U16)</f>
        <v>27180.111889830456</v>
      </c>
      <c r="H16" s="6"/>
      <c r="I16" s="22">
        <v>1170.4166694915211</v>
      </c>
      <c r="J16" s="22"/>
      <c r="K16" s="22"/>
      <c r="L16" s="22">
        <v>18839.72288135588</v>
      </c>
      <c r="M16" s="22"/>
      <c r="N16" s="22"/>
      <c r="O16" s="22"/>
      <c r="P16" s="22">
        <v>4494.7851864406794</v>
      </c>
      <c r="Q16" s="6">
        <v>2675.1871525423735</v>
      </c>
      <c r="R16" s="6"/>
      <c r="S16" s="6"/>
      <c r="T16" s="6"/>
      <c r="U16" s="20"/>
    </row>
    <row r="17" spans="2:21" ht="77.25" customHeight="1" outlineLevel="1" x14ac:dyDescent="0.25">
      <c r="B17" s="4" t="s">
        <v>14</v>
      </c>
      <c r="C17" s="5" t="s">
        <v>19</v>
      </c>
      <c r="D17" s="11" t="s">
        <v>22</v>
      </c>
      <c r="E17" s="11" t="s">
        <v>23</v>
      </c>
      <c r="F17" s="12"/>
      <c r="G17" s="6">
        <f t="shared" si="3"/>
        <v>35516.399491525452</v>
      </c>
      <c r="H17" s="6"/>
      <c r="I17" s="22">
        <v>1594.0206610169473</v>
      </c>
      <c r="J17" s="22">
        <v>2056.8555000000001</v>
      </c>
      <c r="K17" s="22"/>
      <c r="L17" s="22">
        <v>28960.389915254262</v>
      </c>
      <c r="M17" s="22"/>
      <c r="N17" s="22"/>
      <c r="O17" s="22"/>
      <c r="P17" s="22"/>
      <c r="Q17" s="6">
        <v>2905.1334152542395</v>
      </c>
      <c r="R17" s="6"/>
      <c r="S17" s="6"/>
      <c r="T17" s="6"/>
      <c r="U17" s="20"/>
    </row>
    <row r="18" spans="2:21" ht="77.25" customHeight="1" outlineLevel="1" x14ac:dyDescent="0.25">
      <c r="B18" s="4" t="s">
        <v>15</v>
      </c>
      <c r="C18" s="5" t="s">
        <v>20</v>
      </c>
      <c r="D18" s="11" t="s">
        <v>21</v>
      </c>
      <c r="E18" s="11" t="s">
        <v>51</v>
      </c>
      <c r="F18" s="12"/>
      <c r="G18" s="6">
        <f>SUM(H18:U18)</f>
        <v>49686.671110881318</v>
      </c>
      <c r="H18" s="6"/>
      <c r="I18" s="6">
        <v>5262.8185430847461</v>
      </c>
      <c r="J18" s="6">
        <v>6318.9304322033877</v>
      </c>
      <c r="K18" s="6">
        <v>4706.9884067796656</v>
      </c>
      <c r="L18" s="6">
        <v>12199.36698305081</v>
      </c>
      <c r="M18" s="6">
        <v>7503.8803474576271</v>
      </c>
      <c r="N18" s="6"/>
      <c r="O18" s="6">
        <v>3259.4592966101727</v>
      </c>
      <c r="P18" s="6">
        <v>352.09685593220388</v>
      </c>
      <c r="Q18" s="6">
        <v>247.86762711864404</v>
      </c>
      <c r="R18" s="6"/>
      <c r="S18" s="6"/>
      <c r="T18" s="6">
        <v>7936.1329576271191</v>
      </c>
      <c r="U18" s="23">
        <v>1899.1296610169475</v>
      </c>
    </row>
    <row r="19" spans="2:21" ht="25.5" outlineLevel="1" x14ac:dyDescent="0.25">
      <c r="B19" s="14"/>
      <c r="C19" s="81" t="s">
        <v>16</v>
      </c>
      <c r="D19" s="82"/>
      <c r="E19" s="82"/>
      <c r="F19" s="13"/>
      <c r="G19" s="3">
        <f t="shared" ref="G19:M19" si="4">SUM(G16:G18)</f>
        <v>112383.18249223722</v>
      </c>
      <c r="H19" s="3">
        <f t="shared" si="4"/>
        <v>0</v>
      </c>
      <c r="I19" s="3">
        <f t="shared" si="4"/>
        <v>8027.2558735932143</v>
      </c>
      <c r="J19" s="3">
        <f t="shared" si="4"/>
        <v>8375.7859322033873</v>
      </c>
      <c r="K19" s="3">
        <f t="shared" si="4"/>
        <v>4706.9884067796656</v>
      </c>
      <c r="L19" s="3">
        <f t="shared" si="4"/>
        <v>59999.479779660949</v>
      </c>
      <c r="M19" s="3">
        <f t="shared" si="4"/>
        <v>7503.8803474576271</v>
      </c>
      <c r="N19" s="3"/>
      <c r="O19" s="86">
        <f>SUM(O16:U18)</f>
        <v>23769.792152542381</v>
      </c>
      <c r="P19" s="87"/>
      <c r="Q19" s="87"/>
      <c r="R19" s="87"/>
      <c r="S19" s="87"/>
      <c r="T19" s="87"/>
      <c r="U19" s="88"/>
    </row>
    <row r="20" spans="2:21" ht="25.5" x14ac:dyDescent="0.25">
      <c r="B20" s="10"/>
      <c r="C20" s="82" t="s">
        <v>30</v>
      </c>
      <c r="D20" s="9"/>
      <c r="E20" s="10"/>
      <c r="F20" s="10"/>
      <c r="G20" s="16">
        <f>G19+G14</f>
        <v>113175.83254423722</v>
      </c>
      <c r="H20" s="16">
        <f t="shared" ref="H20:M20" si="5">H19++H14</f>
        <v>0</v>
      </c>
      <c r="I20" s="16">
        <f t="shared" si="5"/>
        <v>8027.2558735932143</v>
      </c>
      <c r="J20" s="16">
        <f t="shared" si="5"/>
        <v>8415.7859322033873</v>
      </c>
      <c r="K20" s="16">
        <f t="shared" si="5"/>
        <v>4749.4884067796656</v>
      </c>
      <c r="L20" s="16">
        <f t="shared" si="5"/>
        <v>60029.479779660949</v>
      </c>
      <c r="M20" s="16">
        <f t="shared" si="5"/>
        <v>7591.8803474576271</v>
      </c>
      <c r="N20" s="16"/>
      <c r="O20" s="89">
        <f>O19++O14</f>
        <v>24001.542152542381</v>
      </c>
      <c r="P20" s="90"/>
      <c r="Q20" s="90"/>
      <c r="R20" s="90"/>
      <c r="S20" s="90"/>
      <c r="T20" s="90"/>
      <c r="U20" s="91"/>
    </row>
    <row r="21" spans="2:21" x14ac:dyDescent="0.25">
      <c r="B21" s="28" t="s">
        <v>113</v>
      </c>
      <c r="C21" s="114" t="s">
        <v>109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5"/>
    </row>
    <row r="22" spans="2:21" ht="15" customHeight="1" outlineLevel="1" x14ac:dyDescent="0.25">
      <c r="B22" s="28" t="s">
        <v>6</v>
      </c>
      <c r="C22" s="93" t="s">
        <v>40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5"/>
    </row>
    <row r="23" spans="2:21" ht="63.75" outlineLevel="1" x14ac:dyDescent="0.25">
      <c r="B23" s="4" t="s">
        <v>8</v>
      </c>
      <c r="C23" s="5" t="s">
        <v>240</v>
      </c>
      <c r="D23" s="11" t="s">
        <v>241</v>
      </c>
      <c r="E23" s="11" t="s">
        <v>41</v>
      </c>
      <c r="F23" s="35" t="s">
        <v>276</v>
      </c>
      <c r="G23" s="6">
        <f t="shared" ref="G23:G24" si="6">SUM(H23:U23)</f>
        <v>27932.066126999998</v>
      </c>
      <c r="H23" s="6"/>
      <c r="J23" s="6">
        <v>27932.066126999998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8"/>
    </row>
    <row r="24" spans="2:21" ht="63.75" outlineLevel="1" x14ac:dyDescent="0.25">
      <c r="B24" s="4" t="s">
        <v>39</v>
      </c>
      <c r="C24" s="5" t="s">
        <v>242</v>
      </c>
      <c r="D24" s="11" t="s">
        <v>247</v>
      </c>
      <c r="E24" s="11" t="s">
        <v>41</v>
      </c>
      <c r="F24" s="35" t="s">
        <v>277</v>
      </c>
      <c r="G24" s="6">
        <f t="shared" si="6"/>
        <v>21197.552984999998</v>
      </c>
      <c r="H24" s="6"/>
      <c r="I24" s="6"/>
      <c r="K24" s="6">
        <v>21197.552984999998</v>
      </c>
      <c r="L24" s="6"/>
      <c r="M24" s="6"/>
      <c r="N24" s="6"/>
      <c r="O24" s="6"/>
      <c r="P24" s="6"/>
      <c r="Q24" s="6"/>
      <c r="R24" s="6"/>
      <c r="S24" s="6"/>
      <c r="T24" s="6"/>
      <c r="U24" s="8"/>
    </row>
    <row r="25" spans="2:21" ht="25.5" outlineLevel="1" x14ac:dyDescent="0.25">
      <c r="B25" s="28"/>
      <c r="C25" s="81" t="s">
        <v>10</v>
      </c>
      <c r="D25" s="81"/>
      <c r="E25" s="81"/>
      <c r="F25" s="81"/>
      <c r="G25" s="3">
        <f>G23+G24</f>
        <v>49129.619112</v>
      </c>
      <c r="H25" s="3"/>
      <c r="I25" s="3">
        <f>I23+I24</f>
        <v>0</v>
      </c>
      <c r="J25" s="3">
        <f t="shared" ref="J25:K25" si="7">J23+J24</f>
        <v>27932.066126999998</v>
      </c>
      <c r="K25" s="3">
        <f t="shared" si="7"/>
        <v>21197.552984999998</v>
      </c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2:21" ht="15" customHeight="1" outlineLevel="1" x14ac:dyDescent="0.25">
      <c r="B26" s="28" t="s">
        <v>11</v>
      </c>
      <c r="C26" s="93" t="s">
        <v>33</v>
      </c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5"/>
    </row>
    <row r="27" spans="2:21" ht="60" outlineLevel="1" x14ac:dyDescent="0.25">
      <c r="B27" s="24" t="s">
        <v>9</v>
      </c>
      <c r="C27" s="27" t="s">
        <v>44</v>
      </c>
      <c r="D27" s="25" t="s">
        <v>245</v>
      </c>
      <c r="E27" s="25" t="s">
        <v>46</v>
      </c>
      <c r="F27" s="25" t="s">
        <v>280</v>
      </c>
      <c r="G27" s="38">
        <f t="shared" ref="G27:G28" si="8">SUM(H27:U27)</f>
        <v>310.727214</v>
      </c>
      <c r="H27" s="25"/>
      <c r="I27" s="84">
        <v>62.145442799999998</v>
      </c>
      <c r="J27" s="84"/>
      <c r="K27" s="84"/>
      <c r="L27" s="84"/>
      <c r="M27" s="84">
        <v>62.145442799999998</v>
      </c>
      <c r="N27" s="84"/>
      <c r="O27" s="84"/>
      <c r="P27" s="84">
        <v>62.145442799999998</v>
      </c>
      <c r="Q27" s="84">
        <v>62.145442799999998</v>
      </c>
      <c r="R27" s="25"/>
      <c r="S27" s="84">
        <v>62.145442799999998</v>
      </c>
      <c r="T27" s="25"/>
      <c r="U27" s="26"/>
    </row>
    <row r="28" spans="2:21" ht="63.75" outlineLevel="1" x14ac:dyDescent="0.25">
      <c r="B28" s="4" t="s">
        <v>14</v>
      </c>
      <c r="C28" s="5" t="s">
        <v>244</v>
      </c>
      <c r="D28" s="11" t="s">
        <v>243</v>
      </c>
      <c r="E28" s="11" t="s">
        <v>45</v>
      </c>
      <c r="F28" s="4" t="s">
        <v>246</v>
      </c>
      <c r="G28" s="38">
        <f t="shared" si="8"/>
        <v>25054.804623966098</v>
      </c>
      <c r="H28" s="38"/>
      <c r="I28" s="131">
        <v>1132.617213</v>
      </c>
      <c r="J28" s="131">
        <v>2031.5337711864402</v>
      </c>
      <c r="K28" s="131">
        <v>1608.8213898305071</v>
      </c>
      <c r="L28" s="131">
        <v>394.18085593220388</v>
      </c>
      <c r="M28" s="131">
        <v>2330.4906610169473</v>
      </c>
      <c r="N28" s="131"/>
      <c r="O28" s="131"/>
      <c r="P28" s="131">
        <v>152.775441</v>
      </c>
      <c r="Q28" s="38">
        <v>17404.385292000003</v>
      </c>
      <c r="R28" s="38"/>
      <c r="S28" s="38"/>
      <c r="T28" s="38"/>
      <c r="U28" s="132"/>
    </row>
    <row r="29" spans="2:21" ht="25.5" outlineLevel="1" x14ac:dyDescent="0.25">
      <c r="B29" s="14"/>
      <c r="C29" s="81" t="s">
        <v>37</v>
      </c>
      <c r="D29" s="82"/>
      <c r="E29" s="82"/>
      <c r="F29" s="13"/>
      <c r="G29" s="36">
        <f>G28+G27</f>
        <v>25365.531837966097</v>
      </c>
      <c r="H29" s="36">
        <f>H28+H27</f>
        <v>0</v>
      </c>
      <c r="I29" s="36">
        <f>I28+I27</f>
        <v>1194.7626557999999</v>
      </c>
      <c r="J29" s="36">
        <f t="shared" ref="J29:M29" si="9">J28+J27</f>
        <v>2031.5337711864402</v>
      </c>
      <c r="K29" s="36">
        <f t="shared" si="9"/>
        <v>1608.8213898305071</v>
      </c>
      <c r="L29" s="36">
        <f t="shared" si="9"/>
        <v>394.18085593220388</v>
      </c>
      <c r="M29" s="36">
        <f t="shared" si="9"/>
        <v>2392.6361038169475</v>
      </c>
      <c r="N29" s="36"/>
      <c r="O29" s="133">
        <f>SUM(O27:U28)</f>
        <v>17743.597061400003</v>
      </c>
      <c r="P29" s="134"/>
      <c r="Q29" s="134"/>
      <c r="R29" s="134"/>
      <c r="S29" s="134"/>
      <c r="T29" s="134"/>
      <c r="U29" s="135"/>
    </row>
    <row r="30" spans="2:21" ht="25.5" x14ac:dyDescent="0.25">
      <c r="B30" s="10"/>
      <c r="C30" s="82" t="s">
        <v>47</v>
      </c>
      <c r="D30" s="9"/>
      <c r="E30" s="10"/>
      <c r="F30" s="10"/>
      <c r="G30" s="16">
        <f>G29+G25</f>
        <v>74495.150949966104</v>
      </c>
      <c r="H30" s="16">
        <f t="shared" ref="H30:M30" si="10">H29+H25</f>
        <v>0</v>
      </c>
      <c r="I30" s="16">
        <f t="shared" si="10"/>
        <v>1194.7626557999999</v>
      </c>
      <c r="J30" s="16">
        <f>J29+J25</f>
        <v>29963.59989818644</v>
      </c>
      <c r="K30" s="16">
        <f>K29+K25</f>
        <v>22806.374374830506</v>
      </c>
      <c r="L30" s="16">
        <f t="shared" si="10"/>
        <v>394.18085593220388</v>
      </c>
      <c r="M30" s="16">
        <f t="shared" si="10"/>
        <v>2392.6361038169475</v>
      </c>
      <c r="N30" s="16"/>
      <c r="O30" s="89">
        <f>O29+P25</f>
        <v>17743.597061400003</v>
      </c>
      <c r="P30" s="90"/>
      <c r="Q30" s="90"/>
      <c r="R30" s="90"/>
      <c r="S30" s="90"/>
      <c r="T30" s="90"/>
      <c r="U30" s="91"/>
    </row>
    <row r="31" spans="2:21" x14ac:dyDescent="0.25">
      <c r="B31" s="28" t="s">
        <v>114</v>
      </c>
      <c r="C31" s="114" t="s">
        <v>110</v>
      </c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5"/>
    </row>
    <row r="32" spans="2:21" ht="15" customHeight="1" outlineLevel="1" x14ac:dyDescent="0.25">
      <c r="B32" s="28" t="s">
        <v>6</v>
      </c>
      <c r="C32" s="93" t="s">
        <v>34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5"/>
    </row>
    <row r="33" spans="2:21" ht="38.25" outlineLevel="1" x14ac:dyDescent="0.25">
      <c r="B33" s="4" t="s">
        <v>8</v>
      </c>
      <c r="C33" s="5" t="s">
        <v>234</v>
      </c>
      <c r="D33" s="11" t="s">
        <v>235</v>
      </c>
      <c r="E33" s="11" t="s">
        <v>43</v>
      </c>
      <c r="F33" s="136" t="s">
        <v>278</v>
      </c>
      <c r="G33" s="6">
        <f t="shared" ref="G33:G35" si="11">SUM(H33:U33)</f>
        <v>4834.3153320000001</v>
      </c>
      <c r="H33" s="6"/>
      <c r="I33" s="6"/>
      <c r="J33" s="6"/>
      <c r="L33" s="6"/>
      <c r="M33" s="6"/>
      <c r="N33" s="6">
        <v>2417.1576660000001</v>
      </c>
      <c r="O33" s="6">
        <v>2417.1576660000001</v>
      </c>
      <c r="P33" s="6"/>
      <c r="Q33" s="6"/>
      <c r="R33" s="6"/>
      <c r="S33" s="6"/>
      <c r="T33" s="6"/>
      <c r="U33" s="8"/>
    </row>
    <row r="34" spans="2:21" ht="38.25" outlineLevel="1" x14ac:dyDescent="0.25">
      <c r="B34" s="4" t="s">
        <v>39</v>
      </c>
      <c r="C34" s="5" t="s">
        <v>231</v>
      </c>
      <c r="D34" s="11" t="s">
        <v>230</v>
      </c>
      <c r="E34" s="11" t="s">
        <v>42</v>
      </c>
      <c r="F34" s="136" t="s">
        <v>279</v>
      </c>
      <c r="G34" s="6">
        <f t="shared" si="11"/>
        <v>169187.48557200001</v>
      </c>
      <c r="H34" s="6"/>
      <c r="I34" s="6"/>
      <c r="J34" s="6"/>
      <c r="K34" s="6">
        <v>126573.10092</v>
      </c>
      <c r="L34" s="6">
        <v>42614.384652000001</v>
      </c>
      <c r="M34" s="6"/>
      <c r="N34" s="6"/>
      <c r="O34" s="6"/>
      <c r="P34" s="6"/>
      <c r="Q34" s="6"/>
      <c r="R34" s="6"/>
      <c r="S34" s="6"/>
      <c r="T34" s="6"/>
      <c r="U34" s="8"/>
    </row>
    <row r="35" spans="2:21" ht="38.25" outlineLevel="1" x14ac:dyDescent="0.25">
      <c r="B35" s="4" t="s">
        <v>48</v>
      </c>
      <c r="C35" s="5" t="s">
        <v>233</v>
      </c>
      <c r="D35" s="11" t="s">
        <v>229</v>
      </c>
      <c r="E35" s="11" t="s">
        <v>43</v>
      </c>
      <c r="F35" s="136" t="s">
        <v>279</v>
      </c>
      <c r="G35" s="6">
        <f t="shared" si="11"/>
        <v>5413.3911719999996</v>
      </c>
      <c r="H35" s="8"/>
      <c r="I35" s="8"/>
      <c r="J35" s="8"/>
      <c r="K35" s="8"/>
      <c r="L35" s="8"/>
      <c r="M35" s="8">
        <v>5413.3911719999996</v>
      </c>
      <c r="N35" s="8"/>
      <c r="O35" s="8"/>
      <c r="P35" s="8"/>
      <c r="Q35" s="8"/>
      <c r="R35" s="8"/>
      <c r="S35" s="8"/>
      <c r="T35" s="8"/>
      <c r="U35" s="8"/>
    </row>
    <row r="36" spans="2:21" ht="38.25" outlineLevel="1" x14ac:dyDescent="0.25">
      <c r="B36" s="28"/>
      <c r="C36" s="81" t="s">
        <v>232</v>
      </c>
      <c r="D36" s="81"/>
      <c r="E36" s="81"/>
      <c r="F36" s="81"/>
      <c r="G36" s="3">
        <f>G33+G34+G35</f>
        <v>179435.19207600001</v>
      </c>
      <c r="H36" s="3">
        <f t="shared" ref="H36:L36" si="12">H33+H34+H35</f>
        <v>0</v>
      </c>
      <c r="I36" s="3">
        <f t="shared" si="12"/>
        <v>0</v>
      </c>
      <c r="J36" s="3">
        <f t="shared" si="12"/>
        <v>0</v>
      </c>
      <c r="K36" s="3">
        <f t="shared" si="12"/>
        <v>126573.10092</v>
      </c>
      <c r="L36" s="3">
        <f t="shared" si="12"/>
        <v>42614.384652000001</v>
      </c>
      <c r="M36" s="3">
        <f>M33+M34+M35</f>
        <v>5413.3911719999996</v>
      </c>
      <c r="N36" s="3">
        <f>N33+N34+N35</f>
        <v>2417.1576660000001</v>
      </c>
      <c r="O36" s="86">
        <f>SUM(O33:U35)</f>
        <v>2417.1576660000001</v>
      </c>
      <c r="P36" s="87"/>
      <c r="Q36" s="87"/>
      <c r="R36" s="87"/>
      <c r="S36" s="87"/>
      <c r="T36" s="87"/>
      <c r="U36" s="88"/>
    </row>
    <row r="37" spans="2:21" ht="15" customHeight="1" outlineLevel="1" x14ac:dyDescent="0.25">
      <c r="B37" s="4" t="s">
        <v>11</v>
      </c>
      <c r="C37" s="93" t="s">
        <v>35</v>
      </c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5"/>
    </row>
    <row r="38" spans="2:21" ht="38.25" outlineLevel="1" x14ac:dyDescent="0.25">
      <c r="B38" s="79" t="s">
        <v>9</v>
      </c>
      <c r="C38" s="5" t="s">
        <v>238</v>
      </c>
      <c r="D38" s="11" t="s">
        <v>236</v>
      </c>
      <c r="E38" s="11" t="s">
        <v>36</v>
      </c>
      <c r="F38" s="4" t="s">
        <v>237</v>
      </c>
      <c r="G38" s="6">
        <f t="shared" ref="G38" si="13">SUM(H38:U38)</f>
        <v>18483.724161000002</v>
      </c>
      <c r="H38" s="6"/>
      <c r="I38" s="17"/>
      <c r="J38" s="17">
        <v>570.71164500000009</v>
      </c>
      <c r="K38" s="17"/>
      <c r="L38" s="17"/>
      <c r="M38" s="17">
        <v>710.0096850000001</v>
      </c>
      <c r="N38" s="17">
        <v>939.77780400000006</v>
      </c>
      <c r="O38" s="116">
        <v>16263.225027000002</v>
      </c>
      <c r="P38" s="117"/>
      <c r="Q38" s="117"/>
      <c r="R38" s="117"/>
      <c r="S38" s="117"/>
      <c r="T38" s="117"/>
      <c r="U38" s="118"/>
    </row>
    <row r="39" spans="2:21" ht="25.5" x14ac:dyDescent="0.25">
      <c r="B39" s="10"/>
      <c r="C39" s="81" t="s">
        <v>37</v>
      </c>
      <c r="D39" s="82"/>
      <c r="E39" s="82"/>
      <c r="F39" s="13"/>
      <c r="G39" s="3">
        <f>G38</f>
        <v>18483.724161000002</v>
      </c>
      <c r="H39" s="3"/>
      <c r="I39" s="3">
        <f>I38</f>
        <v>0</v>
      </c>
      <c r="J39" s="3">
        <f t="shared" ref="J39:O39" si="14">J38</f>
        <v>570.71164500000009</v>
      </c>
      <c r="K39" s="3">
        <f t="shared" si="14"/>
        <v>0</v>
      </c>
      <c r="L39" s="3">
        <f t="shared" si="14"/>
        <v>0</v>
      </c>
      <c r="M39" s="3">
        <f t="shared" si="14"/>
        <v>710.0096850000001</v>
      </c>
      <c r="N39" s="3">
        <f t="shared" si="14"/>
        <v>939.77780400000006</v>
      </c>
      <c r="O39" s="86">
        <f t="shared" si="14"/>
        <v>16263.225027000002</v>
      </c>
      <c r="P39" s="87"/>
      <c r="Q39" s="87"/>
      <c r="R39" s="87"/>
      <c r="S39" s="87"/>
      <c r="T39" s="87"/>
      <c r="U39" s="88"/>
    </row>
    <row r="40" spans="2:21" ht="25.5" x14ac:dyDescent="0.25">
      <c r="B40" s="77"/>
      <c r="C40" s="82" t="s">
        <v>38</v>
      </c>
      <c r="D40" s="9"/>
      <c r="E40" s="10"/>
      <c r="F40" s="10"/>
      <c r="G40" s="16">
        <f>G39+G36</f>
        <v>197918.916237</v>
      </c>
      <c r="H40" s="16"/>
      <c r="I40" s="16">
        <f>I39+I36</f>
        <v>0</v>
      </c>
      <c r="J40" s="16">
        <f t="shared" ref="J40:O40" si="15">J39+J36</f>
        <v>570.71164500000009</v>
      </c>
      <c r="K40" s="16">
        <f t="shared" si="15"/>
        <v>126573.10092</v>
      </c>
      <c r="L40" s="16">
        <f t="shared" si="15"/>
        <v>42614.384652000001</v>
      </c>
      <c r="M40" s="16">
        <f t="shared" si="15"/>
        <v>6123.4008569999996</v>
      </c>
      <c r="N40" s="16">
        <f t="shared" si="15"/>
        <v>3356.9354700000004</v>
      </c>
      <c r="O40" s="89">
        <f t="shared" si="15"/>
        <v>18680.382693000003</v>
      </c>
      <c r="P40" s="90"/>
      <c r="Q40" s="90"/>
      <c r="R40" s="90"/>
      <c r="S40" s="90"/>
      <c r="T40" s="90"/>
      <c r="U40" s="91"/>
    </row>
    <row r="41" spans="2:21" hidden="1" x14ac:dyDescent="0.25">
      <c r="B41" s="28" t="s">
        <v>115</v>
      </c>
      <c r="C41" s="114" t="s">
        <v>117</v>
      </c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5"/>
    </row>
    <row r="42" spans="2:21" outlineLevel="1" x14ac:dyDescent="0.25">
      <c r="B42" s="28" t="s">
        <v>115</v>
      </c>
      <c r="C42" s="114" t="s">
        <v>112</v>
      </c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5"/>
    </row>
    <row r="43" spans="2:21" ht="15" customHeight="1" outlineLevel="1" x14ac:dyDescent="0.25">
      <c r="B43" s="28" t="s">
        <v>69</v>
      </c>
      <c r="C43" s="93" t="s">
        <v>53</v>
      </c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5"/>
    </row>
    <row r="44" spans="2:21" ht="25.5" outlineLevel="1" x14ac:dyDescent="0.25">
      <c r="B44" s="4" t="s">
        <v>8</v>
      </c>
      <c r="C44" s="5" t="s">
        <v>56</v>
      </c>
      <c r="D44" s="11" t="s">
        <v>87</v>
      </c>
      <c r="E44" s="11" t="s">
        <v>68</v>
      </c>
      <c r="F44" s="31">
        <v>0.2</v>
      </c>
      <c r="G44" s="6">
        <f>SUM(H44:U44)</f>
        <v>562.03515791612176</v>
      </c>
      <c r="H44" s="6"/>
      <c r="I44" s="6">
        <v>562.03515791612176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2:21" ht="25.5" outlineLevel="1" x14ac:dyDescent="0.25">
      <c r="B45" s="4" t="s">
        <v>39</v>
      </c>
      <c r="C45" s="5" t="s">
        <v>57</v>
      </c>
      <c r="D45" s="11" t="s">
        <v>88</v>
      </c>
      <c r="E45" s="11" t="s">
        <v>68</v>
      </c>
      <c r="F45" s="31">
        <v>0.02</v>
      </c>
      <c r="G45" s="6">
        <f t="shared" ref="G45:G70" si="16">SUM(H45:U45)</f>
        <v>56.203515791612176</v>
      </c>
      <c r="H45" s="6"/>
      <c r="I45" s="6">
        <v>56.203515791612176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2:21" ht="25.5" outlineLevel="1" x14ac:dyDescent="0.25">
      <c r="B46" s="4" t="s">
        <v>48</v>
      </c>
      <c r="C46" s="5" t="s">
        <v>58</v>
      </c>
      <c r="D46" s="11" t="s">
        <v>89</v>
      </c>
      <c r="E46" s="11" t="s">
        <v>68</v>
      </c>
      <c r="F46" s="31">
        <v>2.1800000000000002</v>
      </c>
      <c r="G46" s="6">
        <f t="shared" si="16"/>
        <v>6564.9403157822326</v>
      </c>
      <c r="H46" s="6"/>
      <c r="I46" s="6"/>
      <c r="J46" s="6">
        <v>2939.0072019511517</v>
      </c>
      <c r="K46" s="6">
        <v>3625.9331138310804</v>
      </c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2:21" ht="25.5" outlineLevel="1" x14ac:dyDescent="0.25">
      <c r="B47" s="4" t="s">
        <v>49</v>
      </c>
      <c r="C47" s="5" t="s">
        <v>58</v>
      </c>
      <c r="D47" s="11" t="s">
        <v>91</v>
      </c>
      <c r="E47" s="11" t="s">
        <v>68</v>
      </c>
      <c r="F47" s="31">
        <v>0.6</v>
      </c>
      <c r="G47" s="6">
        <f t="shared" si="16"/>
        <v>1686.1054737483653</v>
      </c>
      <c r="H47" s="6"/>
      <c r="I47" s="6">
        <v>1686.1054737483653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2:21" ht="25.5" outlineLevel="1" x14ac:dyDescent="0.25">
      <c r="B48" s="4" t="s">
        <v>70</v>
      </c>
      <c r="C48" s="5" t="s">
        <v>59</v>
      </c>
      <c r="D48" s="11" t="s">
        <v>90</v>
      </c>
      <c r="E48" s="11" t="s">
        <v>68</v>
      </c>
      <c r="F48" s="31">
        <v>3</v>
      </c>
      <c r="G48" s="6">
        <f t="shared" si="16"/>
        <v>10027.467560134679</v>
      </c>
      <c r="H48" s="6"/>
      <c r="I48" s="6"/>
      <c r="J48" s="6"/>
      <c r="K48" s="6"/>
      <c r="L48" s="6"/>
      <c r="M48" s="6">
        <v>4940.9602359030077</v>
      </c>
      <c r="N48" s="6">
        <v>5086.5073242316703</v>
      </c>
      <c r="O48" s="6"/>
      <c r="P48" s="6"/>
      <c r="Q48" s="6"/>
      <c r="R48" s="6"/>
      <c r="S48" s="6"/>
      <c r="T48" s="6"/>
      <c r="U48" s="6"/>
    </row>
    <row r="49" spans="2:21" ht="25.5" outlineLevel="1" x14ac:dyDescent="0.25">
      <c r="B49" s="4" t="s">
        <v>71</v>
      </c>
      <c r="C49" s="5" t="s">
        <v>59</v>
      </c>
      <c r="D49" s="11" t="s">
        <v>93</v>
      </c>
      <c r="E49" s="11" t="s">
        <v>68</v>
      </c>
      <c r="F49" s="31">
        <v>1.4</v>
      </c>
      <c r="G49" s="6">
        <f t="shared" si="16"/>
        <v>4883.7934460686638</v>
      </c>
      <c r="H49" s="6"/>
      <c r="I49" s="6"/>
      <c r="J49" s="6"/>
      <c r="K49" s="6"/>
      <c r="L49" s="6"/>
      <c r="M49" s="6"/>
      <c r="N49" s="6"/>
      <c r="O49" s="6">
        <v>4883.7934460686638</v>
      </c>
      <c r="P49" s="6"/>
      <c r="Q49" s="6"/>
      <c r="R49" s="6"/>
      <c r="S49" s="6"/>
      <c r="T49" s="6"/>
      <c r="U49" s="6"/>
    </row>
    <row r="50" spans="2:21" ht="25.5" outlineLevel="1" x14ac:dyDescent="0.25">
      <c r="B50" s="4" t="s">
        <v>72</v>
      </c>
      <c r="C50" s="5" t="s">
        <v>66</v>
      </c>
      <c r="D50" s="11" t="s">
        <v>92</v>
      </c>
      <c r="E50" s="11" t="s">
        <v>68</v>
      </c>
      <c r="F50" s="31">
        <v>2.1850000000000001</v>
      </c>
      <c r="G50" s="6">
        <f t="shared" si="16"/>
        <v>6830.4567754257259</v>
      </c>
      <c r="H50" s="6"/>
      <c r="I50" s="6"/>
      <c r="J50" s="6">
        <v>1469.5036009755811</v>
      </c>
      <c r="K50" s="6">
        <v>568.47256445656762</v>
      </c>
      <c r="L50" s="6">
        <v>4792.4806099935777</v>
      </c>
      <c r="M50" s="6"/>
      <c r="N50" s="6"/>
      <c r="O50" s="6"/>
      <c r="P50" s="6"/>
      <c r="Q50" s="6"/>
      <c r="R50" s="6"/>
      <c r="S50" s="6"/>
      <c r="T50" s="6"/>
      <c r="U50" s="6"/>
    </row>
    <row r="51" spans="2:21" ht="38.25" outlineLevel="1" x14ac:dyDescent="0.25">
      <c r="B51" s="4" t="s">
        <v>73</v>
      </c>
      <c r="C51" s="5" t="s">
        <v>60</v>
      </c>
      <c r="D51" s="11" t="s">
        <v>94</v>
      </c>
      <c r="E51" s="11" t="s">
        <v>67</v>
      </c>
      <c r="F51" s="31">
        <v>0.96799999999999997</v>
      </c>
      <c r="G51" s="6">
        <f>SUM(I51:U51)</f>
        <v>1577.0365630789008</v>
      </c>
      <c r="I51" s="6">
        <v>1577.0365630789008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2:21" ht="38.25" outlineLevel="1" x14ac:dyDescent="0.25">
      <c r="B52" s="4" t="s">
        <v>74</v>
      </c>
      <c r="C52" s="5" t="s">
        <v>61</v>
      </c>
      <c r="D52" s="11" t="s">
        <v>95</v>
      </c>
      <c r="E52" s="11" t="s">
        <v>67</v>
      </c>
      <c r="F52" s="31">
        <v>0.09</v>
      </c>
      <c r="G52" s="6">
        <f t="shared" si="16"/>
        <v>153.44720641040422</v>
      </c>
      <c r="H52" s="6"/>
      <c r="I52" s="6">
        <v>153.44720641040422</v>
      </c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2:21" ht="63.75" outlineLevel="1" x14ac:dyDescent="0.25">
      <c r="B53" s="4" t="s">
        <v>75</v>
      </c>
      <c r="C53" s="5" t="s">
        <v>62</v>
      </c>
      <c r="D53" s="11" t="s">
        <v>96</v>
      </c>
      <c r="E53" s="11" t="s">
        <v>67</v>
      </c>
      <c r="F53" s="31">
        <v>2.1829999999999998</v>
      </c>
      <c r="G53" s="6">
        <f t="shared" si="16"/>
        <v>4813.9570495344024</v>
      </c>
      <c r="H53" s="6"/>
      <c r="I53" s="6"/>
      <c r="J53" s="6"/>
      <c r="K53" s="6"/>
      <c r="L53" s="6"/>
      <c r="M53" s="6"/>
      <c r="N53" s="6"/>
      <c r="O53" s="6">
        <v>387.31412063225275</v>
      </c>
      <c r="P53" s="6">
        <v>2181.58897871822</v>
      </c>
      <c r="Q53" s="6">
        <v>2245.0539501839294</v>
      </c>
      <c r="R53" s="6"/>
      <c r="S53" s="6"/>
      <c r="T53" s="6"/>
      <c r="U53" s="6"/>
    </row>
    <row r="54" spans="2:21" ht="51" outlineLevel="1" x14ac:dyDescent="0.25">
      <c r="B54" s="4" t="s">
        <v>76</v>
      </c>
      <c r="C54" s="5" t="s">
        <v>63</v>
      </c>
      <c r="D54" s="11" t="s">
        <v>97</v>
      </c>
      <c r="E54" s="11" t="s">
        <v>67</v>
      </c>
      <c r="F54" s="31">
        <v>0.52</v>
      </c>
      <c r="G54" s="6">
        <f t="shared" si="16"/>
        <v>1167.4280540956424</v>
      </c>
      <c r="H54" s="6"/>
      <c r="I54" s="6"/>
      <c r="J54" s="6"/>
      <c r="K54" s="6"/>
      <c r="L54" s="6"/>
      <c r="M54" s="6"/>
      <c r="N54" s="6"/>
      <c r="O54" s="6"/>
      <c r="P54" s="6"/>
      <c r="Q54" s="6">
        <v>1167.4280540956424</v>
      </c>
      <c r="R54" s="6"/>
      <c r="S54" s="6"/>
      <c r="T54" s="6"/>
      <c r="U54" s="6"/>
    </row>
    <row r="55" spans="2:21" ht="63.75" outlineLevel="1" x14ac:dyDescent="0.25">
      <c r="B55" s="4" t="s">
        <v>77</v>
      </c>
      <c r="C55" s="5" t="s">
        <v>64</v>
      </c>
      <c r="D55" s="11" t="s">
        <v>98</v>
      </c>
      <c r="E55" s="11" t="s">
        <v>67</v>
      </c>
      <c r="F55" s="31">
        <v>0.83</v>
      </c>
      <c r="G55" s="6">
        <f t="shared" si="16"/>
        <v>1756.6706017746951</v>
      </c>
      <c r="H55" s="6"/>
      <c r="I55" s="6"/>
      <c r="J55" s="6"/>
      <c r="K55" s="6"/>
      <c r="L55" s="6"/>
      <c r="M55" s="6"/>
      <c r="N55" s="6"/>
      <c r="O55" s="6">
        <v>1756.6706017746951</v>
      </c>
      <c r="P55" s="6"/>
      <c r="Q55" s="6"/>
      <c r="R55" s="6"/>
      <c r="S55" s="6"/>
      <c r="T55" s="6"/>
      <c r="U55" s="6"/>
    </row>
    <row r="56" spans="2:21" ht="51" outlineLevel="1" x14ac:dyDescent="0.25">
      <c r="B56" s="4" t="s">
        <v>78</v>
      </c>
      <c r="C56" s="5" t="s">
        <v>60</v>
      </c>
      <c r="D56" s="11" t="s">
        <v>99</v>
      </c>
      <c r="E56" s="11" t="s">
        <v>67</v>
      </c>
      <c r="F56" s="31">
        <v>0.18</v>
      </c>
      <c r="G56" s="6">
        <f t="shared" si="16"/>
        <v>306.89441282080844</v>
      </c>
      <c r="H56" s="6"/>
      <c r="I56" s="6">
        <v>306.89441282080844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2:21" ht="38.25" outlineLevel="1" x14ac:dyDescent="0.25">
      <c r="B57" s="4" t="s">
        <v>79</v>
      </c>
      <c r="C57" s="5" t="s">
        <v>62</v>
      </c>
      <c r="D57" s="11" t="s">
        <v>101</v>
      </c>
      <c r="E57" s="11" t="s">
        <v>67</v>
      </c>
      <c r="F57" s="31">
        <v>0.11</v>
      </c>
      <c r="G57" s="6">
        <f t="shared" si="16"/>
        <v>187.54658561271592</v>
      </c>
      <c r="H57" s="6"/>
      <c r="I57" s="6">
        <v>187.54658561271592</v>
      </c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2:21" ht="38.25" outlineLevel="1" x14ac:dyDescent="0.25">
      <c r="B58" s="4" t="s">
        <v>80</v>
      </c>
      <c r="C58" s="5" t="s">
        <v>63</v>
      </c>
      <c r="D58" s="11" t="s">
        <v>100</v>
      </c>
      <c r="E58" s="11" t="s">
        <v>67</v>
      </c>
      <c r="F58" s="31">
        <v>0.17</v>
      </c>
      <c r="G58" s="6">
        <f t="shared" si="16"/>
        <v>316.93462739042508</v>
      </c>
      <c r="H58" s="6"/>
      <c r="I58" s="6"/>
      <c r="J58" s="6"/>
      <c r="K58" s="6">
        <v>316.93462739042508</v>
      </c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2:21" ht="51" outlineLevel="1" x14ac:dyDescent="0.25">
      <c r="B59" s="4" t="s">
        <v>81</v>
      </c>
      <c r="C59" s="5" t="s">
        <v>62</v>
      </c>
      <c r="D59" s="11" t="s">
        <v>105</v>
      </c>
      <c r="E59" s="11" t="s">
        <v>67</v>
      </c>
      <c r="F59" s="31">
        <v>2.286</v>
      </c>
      <c r="G59" s="6">
        <f t="shared" si="16"/>
        <v>5254.1208412632504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>
        <v>5254.1208412632504</v>
      </c>
      <c r="S59" s="6"/>
      <c r="T59" s="6"/>
      <c r="U59" s="6"/>
    </row>
    <row r="60" spans="2:21" ht="51" outlineLevel="1" x14ac:dyDescent="0.25">
      <c r="B60" s="4" t="s">
        <v>82</v>
      </c>
      <c r="C60" s="5" t="s">
        <v>60</v>
      </c>
      <c r="D60" s="11" t="s">
        <v>106</v>
      </c>
      <c r="E60" s="11" t="s">
        <v>67</v>
      </c>
      <c r="F60" s="31">
        <v>1.1240000000000001</v>
      </c>
      <c r="G60" s="6">
        <f t="shared" si="16"/>
        <v>2496.436390503326</v>
      </c>
      <c r="H60" s="6"/>
      <c r="I60" s="6">
        <v>85.248448005780091</v>
      </c>
      <c r="J60" s="6"/>
      <c r="K60" s="6"/>
      <c r="L60" s="6"/>
      <c r="M60" s="6"/>
      <c r="N60" s="6"/>
      <c r="O60" s="6"/>
      <c r="P60" s="6"/>
      <c r="Q60" s="6">
        <v>2411.1879424975459</v>
      </c>
      <c r="R60" s="6"/>
      <c r="S60" s="6"/>
      <c r="T60" s="6"/>
      <c r="U60" s="6"/>
    </row>
    <row r="61" spans="2:21" ht="51" outlineLevel="1" x14ac:dyDescent="0.25">
      <c r="B61" s="4" t="s">
        <v>83</v>
      </c>
      <c r="C61" s="5" t="s">
        <v>65</v>
      </c>
      <c r="D61" s="11" t="s">
        <v>107</v>
      </c>
      <c r="E61" s="11" t="s">
        <v>67</v>
      </c>
      <c r="F61" s="31">
        <v>0.05</v>
      </c>
      <c r="G61" s="6">
        <f t="shared" si="16"/>
        <v>93.216066879536712</v>
      </c>
      <c r="H61" s="6"/>
      <c r="I61" s="6"/>
      <c r="J61" s="6"/>
      <c r="K61" s="6">
        <v>93.216066879536712</v>
      </c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2:21" ht="51" outlineLevel="1" x14ac:dyDescent="0.25">
      <c r="B62" s="4" t="s">
        <v>84</v>
      </c>
      <c r="C62" s="5" t="s">
        <v>61</v>
      </c>
      <c r="D62" s="11" t="s">
        <v>102</v>
      </c>
      <c r="E62" s="11" t="s">
        <v>67</v>
      </c>
      <c r="F62" s="31">
        <v>1.508</v>
      </c>
      <c r="G62" s="6">
        <f t="shared" si="16"/>
        <v>3289.8361799070658</v>
      </c>
      <c r="H62" s="6"/>
      <c r="I62" s="6"/>
      <c r="J62" s="6"/>
      <c r="K62" s="6"/>
      <c r="L62" s="6"/>
      <c r="M62" s="6"/>
      <c r="N62" s="6"/>
      <c r="O62" s="6"/>
      <c r="P62" s="6">
        <v>3289.8361799070658</v>
      </c>
      <c r="Q62" s="6"/>
      <c r="R62" s="6"/>
      <c r="S62" s="6"/>
      <c r="T62" s="6"/>
      <c r="U62" s="6"/>
    </row>
    <row r="63" spans="2:21" ht="38.25" outlineLevel="1" x14ac:dyDescent="0.25">
      <c r="B63" s="4" t="s">
        <v>85</v>
      </c>
      <c r="C63" s="5" t="s">
        <v>60</v>
      </c>
      <c r="D63" s="11" t="s">
        <v>103</v>
      </c>
      <c r="E63" s="11" t="s">
        <v>67</v>
      </c>
      <c r="F63" s="31">
        <v>0.11</v>
      </c>
      <c r="G63" s="6">
        <f t="shared" si="16"/>
        <v>187.54658561271592</v>
      </c>
      <c r="H63" s="6"/>
      <c r="I63" s="6">
        <v>187.54658561271592</v>
      </c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2:21" ht="51" outlineLevel="1" x14ac:dyDescent="0.25">
      <c r="B64" s="4" t="s">
        <v>86</v>
      </c>
      <c r="C64" s="5" t="s">
        <v>61</v>
      </c>
      <c r="D64" s="11" t="s">
        <v>104</v>
      </c>
      <c r="E64" s="11" t="s">
        <v>67</v>
      </c>
      <c r="F64" s="31">
        <v>0.14000000000000001</v>
      </c>
      <c r="G64" s="6">
        <f t="shared" si="16"/>
        <v>238.69565441618397</v>
      </c>
      <c r="H64" s="6"/>
      <c r="I64" s="6">
        <v>238.69565441618397</v>
      </c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2:21" ht="38.25" outlineLevel="1" x14ac:dyDescent="0.25">
      <c r="B65" s="4" t="s">
        <v>207</v>
      </c>
      <c r="C65" s="5" t="s">
        <v>214</v>
      </c>
      <c r="D65" s="11" t="s">
        <v>216</v>
      </c>
      <c r="E65" s="11" t="s">
        <v>67</v>
      </c>
      <c r="F65" s="31" t="s">
        <v>222</v>
      </c>
      <c r="G65" s="6">
        <f t="shared" si="16"/>
        <v>1781.468325</v>
      </c>
      <c r="H65" s="8"/>
      <c r="I65" s="8"/>
      <c r="J65" s="8">
        <v>1781.468325</v>
      </c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2:21" ht="38.25" outlineLevel="1" x14ac:dyDescent="0.25">
      <c r="B66" s="4" t="s">
        <v>208</v>
      </c>
      <c r="C66" s="5" t="s">
        <v>215</v>
      </c>
      <c r="D66" s="11" t="s">
        <v>217</v>
      </c>
      <c r="E66" s="11" t="s">
        <v>67</v>
      </c>
      <c r="F66" s="31" t="s">
        <v>222</v>
      </c>
      <c r="G66" s="6">
        <f t="shared" si="16"/>
        <v>1814.998752</v>
      </c>
      <c r="H66" s="8"/>
      <c r="I66" s="8"/>
      <c r="J66" s="8"/>
      <c r="K66" s="8">
        <v>1814.998752</v>
      </c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2:21" ht="38.25" outlineLevel="1" x14ac:dyDescent="0.25">
      <c r="B67" s="4" t="s">
        <v>209</v>
      </c>
      <c r="C67" s="5" t="s">
        <v>213</v>
      </c>
      <c r="D67" s="11" t="s">
        <v>218</v>
      </c>
      <c r="E67" s="11" t="s">
        <v>67</v>
      </c>
      <c r="F67" s="31" t="s">
        <v>225</v>
      </c>
      <c r="G67" s="6">
        <f t="shared" si="16"/>
        <v>24680.046069</v>
      </c>
      <c r="H67" s="8"/>
      <c r="I67" s="8"/>
      <c r="J67" s="8"/>
      <c r="K67" s="8"/>
      <c r="L67" s="8"/>
      <c r="M67" s="8"/>
      <c r="N67" s="8"/>
      <c r="O67" s="8">
        <v>24680.046069</v>
      </c>
      <c r="P67" s="8"/>
      <c r="Q67" s="8"/>
      <c r="R67" s="8"/>
      <c r="S67" s="8"/>
      <c r="T67" s="8"/>
      <c r="U67" s="8"/>
    </row>
    <row r="68" spans="2:21" ht="63.75" x14ac:dyDescent="0.25">
      <c r="B68" s="4" t="s">
        <v>210</v>
      </c>
      <c r="C68" s="5" t="s">
        <v>212</v>
      </c>
      <c r="D68" s="11" t="s">
        <v>219</v>
      </c>
      <c r="E68" s="11" t="s">
        <v>67</v>
      </c>
      <c r="F68" s="31" t="s">
        <v>226</v>
      </c>
      <c r="G68" s="6">
        <f t="shared" si="16"/>
        <v>2679.8249519999999</v>
      </c>
      <c r="H68" s="8"/>
      <c r="I68" s="8"/>
      <c r="J68" s="8"/>
      <c r="K68" s="8"/>
      <c r="L68" s="8"/>
      <c r="M68" s="8"/>
      <c r="N68" s="8"/>
      <c r="O68" s="8"/>
      <c r="P68" s="8">
        <v>2679.8249519999999</v>
      </c>
      <c r="Q68" s="8"/>
      <c r="R68" s="8"/>
      <c r="S68" s="8"/>
      <c r="T68" s="8"/>
      <c r="U68" s="8"/>
    </row>
    <row r="69" spans="2:21" ht="38.25" x14ac:dyDescent="0.25">
      <c r="B69" s="4" t="s">
        <v>211</v>
      </c>
      <c r="C69" s="5" t="s">
        <v>220</v>
      </c>
      <c r="D69" s="11" t="s">
        <v>221</v>
      </c>
      <c r="E69" s="11" t="s">
        <v>67</v>
      </c>
      <c r="F69" s="31" t="s">
        <v>227</v>
      </c>
      <c r="G69" s="6">
        <f t="shared" si="16"/>
        <v>5507.5120379999998</v>
      </c>
      <c r="H69" s="8"/>
      <c r="I69" s="8"/>
      <c r="J69" s="8"/>
      <c r="K69" s="8"/>
      <c r="L69" s="8"/>
      <c r="M69" s="8"/>
      <c r="N69" s="8"/>
      <c r="O69" s="8"/>
      <c r="P69" s="8"/>
      <c r="Q69" s="8">
        <v>5507.5120379999998</v>
      </c>
      <c r="R69" s="8"/>
      <c r="S69" s="8"/>
      <c r="T69" s="8"/>
      <c r="U69" s="8"/>
    </row>
    <row r="70" spans="2:21" ht="38.25" x14ac:dyDescent="0.25">
      <c r="B70" s="4" t="s">
        <v>223</v>
      </c>
      <c r="C70" s="5" t="s">
        <v>224</v>
      </c>
      <c r="D70" s="11" t="s">
        <v>221</v>
      </c>
      <c r="E70" s="11" t="s">
        <v>67</v>
      </c>
      <c r="F70" s="31" t="s">
        <v>228</v>
      </c>
      <c r="G70" s="6">
        <f t="shared" si="16"/>
        <v>1671.836452</v>
      </c>
      <c r="H70" s="8"/>
      <c r="I70" s="8"/>
      <c r="J70" s="8"/>
      <c r="K70" s="8"/>
      <c r="L70" s="8">
        <v>521.47</v>
      </c>
      <c r="M70" s="8"/>
      <c r="N70" s="8">
        <v>558.96</v>
      </c>
      <c r="O70" s="8"/>
      <c r="P70" s="8"/>
      <c r="R70" s="8">
        <v>591.40645200000006</v>
      </c>
      <c r="S70" s="8"/>
      <c r="T70" s="8"/>
      <c r="U70" s="8"/>
    </row>
    <row r="71" spans="2:21" ht="38.25" x14ac:dyDescent="0.25">
      <c r="B71" s="14"/>
      <c r="C71" s="81" t="s">
        <v>54</v>
      </c>
      <c r="D71" s="82"/>
      <c r="E71" s="82"/>
      <c r="F71" s="3">
        <f>SUM(F44:F64)</f>
        <v>19.853999999999999</v>
      </c>
      <c r="G71" s="3">
        <f>SUM(G44:H70)</f>
        <v>90586.455652167468</v>
      </c>
      <c r="H71" s="3">
        <f>SUM(H44:H64)</f>
        <v>0</v>
      </c>
      <c r="I71" s="3">
        <f>SUM(I44:I70)</f>
        <v>5040.7596034136077</v>
      </c>
      <c r="J71" s="3">
        <f t="shared" ref="J71:N71" si="17">SUM(J44:J70)</f>
        <v>6189.9791279267329</v>
      </c>
      <c r="K71" s="3">
        <f t="shared" si="17"/>
        <v>6419.5551245576098</v>
      </c>
      <c r="L71" s="3">
        <f t="shared" si="17"/>
        <v>5313.9506099935779</v>
      </c>
      <c r="M71" s="3">
        <f t="shared" si="17"/>
        <v>4940.9602359030077</v>
      </c>
      <c r="N71" s="3">
        <f t="shared" si="17"/>
        <v>5645.4673242316703</v>
      </c>
      <c r="O71" s="86">
        <f>SUM(O44:O70)+SUM(P44:P70)+SUM(Q44:Q70)+SUM(R44:R70)+SUM(S44:S70)+SUM(T44:T70)+SUM(U44:U70)</f>
        <v>57035.783626141267</v>
      </c>
      <c r="P71" s="87"/>
      <c r="Q71" s="87"/>
      <c r="R71" s="87"/>
      <c r="S71" s="87"/>
      <c r="T71" s="87"/>
      <c r="U71" s="88"/>
    </row>
    <row r="72" spans="2:21" ht="15" customHeight="1" x14ac:dyDescent="0.25">
      <c r="B72" s="14" t="s">
        <v>122</v>
      </c>
      <c r="C72" s="93" t="s">
        <v>124</v>
      </c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8"/>
    </row>
    <row r="73" spans="2:21" ht="38.25" x14ac:dyDescent="0.25">
      <c r="B73" s="35" t="s">
        <v>9</v>
      </c>
      <c r="C73" s="27" t="s">
        <v>123</v>
      </c>
      <c r="D73" s="37" t="s">
        <v>127</v>
      </c>
      <c r="E73" s="37" t="s">
        <v>126</v>
      </c>
      <c r="F73" s="36"/>
      <c r="G73" s="38">
        <v>4216.9851360000002</v>
      </c>
      <c r="H73" s="38"/>
      <c r="I73" s="38"/>
      <c r="J73" s="38">
        <v>4216.9851360000002</v>
      </c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</row>
    <row r="74" spans="2:21" ht="25.5" x14ac:dyDescent="0.25">
      <c r="B74" s="14"/>
      <c r="C74" s="81" t="s">
        <v>125</v>
      </c>
      <c r="D74" s="82"/>
      <c r="E74" s="82"/>
      <c r="F74" s="3"/>
      <c r="G74" s="3">
        <v>4216.9851360000002</v>
      </c>
      <c r="H74" s="3"/>
      <c r="I74" s="3"/>
      <c r="J74" s="3">
        <v>4216.9851360000002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2:21" ht="25.5" x14ac:dyDescent="0.25">
      <c r="B75" s="10"/>
      <c r="C75" s="82" t="s">
        <v>55</v>
      </c>
      <c r="D75" s="9"/>
      <c r="E75" s="10"/>
      <c r="F75" s="16">
        <f>F71</f>
        <v>19.853999999999999</v>
      </c>
      <c r="G75" s="16">
        <f>G71+G74</f>
        <v>94803.440788167471</v>
      </c>
      <c r="H75" s="16">
        <f t="shared" ref="H75:R75" si="18">H71</f>
        <v>0</v>
      </c>
      <c r="I75" s="16">
        <f t="shared" si="18"/>
        <v>5040.7596034136077</v>
      </c>
      <c r="J75" s="16">
        <f>J71+J74</f>
        <v>10406.964263926733</v>
      </c>
      <c r="K75" s="16">
        <f t="shared" si="18"/>
        <v>6419.5551245576098</v>
      </c>
      <c r="L75" s="16">
        <f t="shared" si="18"/>
        <v>5313.9506099935779</v>
      </c>
      <c r="M75" s="16">
        <f t="shared" si="18"/>
        <v>4940.9602359030077</v>
      </c>
      <c r="N75" s="16">
        <f t="shared" si="18"/>
        <v>5645.4673242316703</v>
      </c>
      <c r="O75" s="16">
        <f t="shared" si="18"/>
        <v>57035.783626141267</v>
      </c>
      <c r="P75" s="16">
        <f t="shared" si="18"/>
        <v>0</v>
      </c>
      <c r="Q75" s="16">
        <f t="shared" si="18"/>
        <v>0</v>
      </c>
      <c r="R75" s="16">
        <f t="shared" si="18"/>
        <v>0</v>
      </c>
      <c r="S75" s="16"/>
      <c r="T75" s="16"/>
      <c r="U75" s="16"/>
    </row>
    <row r="76" spans="2:21" x14ac:dyDescent="0.25">
      <c r="B76" s="75" t="s">
        <v>116</v>
      </c>
      <c r="C76" s="114" t="s">
        <v>248</v>
      </c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5"/>
    </row>
    <row r="77" spans="2:21" ht="15" customHeight="1" x14ac:dyDescent="0.25">
      <c r="B77" s="75" t="s">
        <v>6</v>
      </c>
      <c r="C77" s="93" t="s">
        <v>251</v>
      </c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5"/>
    </row>
    <row r="78" spans="2:21" ht="38.25" x14ac:dyDescent="0.25">
      <c r="B78" s="4" t="s">
        <v>8</v>
      </c>
      <c r="C78" s="5" t="s">
        <v>258</v>
      </c>
      <c r="D78" s="5" t="s">
        <v>259</v>
      </c>
      <c r="E78" s="11" t="s">
        <v>261</v>
      </c>
      <c r="F78" s="5" t="s">
        <v>225</v>
      </c>
      <c r="G78" s="6">
        <f t="shared" ref="G78:G79" si="19">SUM(H78:U78)</f>
        <v>318.16556100000003</v>
      </c>
      <c r="H78" s="7"/>
      <c r="I78" s="7"/>
      <c r="J78" s="7"/>
      <c r="K78" s="7"/>
      <c r="L78" s="7"/>
      <c r="M78" s="7">
        <v>318.16556100000003</v>
      </c>
      <c r="N78" s="7"/>
      <c r="O78" s="7"/>
      <c r="P78" s="20"/>
      <c r="Q78" s="20"/>
      <c r="R78" s="7"/>
      <c r="S78" s="7"/>
      <c r="T78" s="7"/>
      <c r="U78" s="20"/>
    </row>
    <row r="79" spans="2:21" ht="51" x14ac:dyDescent="0.25">
      <c r="B79" s="4" t="s">
        <v>39</v>
      </c>
      <c r="C79" s="5" t="s">
        <v>258</v>
      </c>
      <c r="D79" s="5" t="s">
        <v>260</v>
      </c>
      <c r="E79" s="11" t="s">
        <v>261</v>
      </c>
      <c r="F79" s="5" t="s">
        <v>225</v>
      </c>
      <c r="G79" s="6">
        <f t="shared" si="19"/>
        <v>368.50854600000002</v>
      </c>
      <c r="H79" s="6"/>
      <c r="I79" s="6"/>
      <c r="J79" s="6"/>
      <c r="K79" s="6"/>
      <c r="L79" s="6"/>
      <c r="M79" s="6"/>
      <c r="N79" s="6"/>
      <c r="O79" s="6"/>
      <c r="P79" s="6">
        <v>368.50854600000002</v>
      </c>
      <c r="Q79" s="6"/>
      <c r="R79" s="6"/>
      <c r="S79" s="6"/>
      <c r="T79" s="6"/>
      <c r="U79" s="8"/>
    </row>
    <row r="80" spans="2:21" ht="32.25" customHeight="1" x14ac:dyDescent="0.25">
      <c r="B80" s="75"/>
      <c r="C80" s="81" t="s">
        <v>263</v>
      </c>
      <c r="D80" s="81"/>
      <c r="E80" s="81"/>
      <c r="F80" s="81"/>
      <c r="G80" s="3">
        <f>SUM(G78:G79)</f>
        <v>686.67410700000005</v>
      </c>
      <c r="H80" s="3">
        <f t="shared" ref="H80:N80" si="20">SUM(H78:H79)</f>
        <v>0</v>
      </c>
      <c r="I80" s="3">
        <f t="shared" si="20"/>
        <v>0</v>
      </c>
      <c r="J80" s="3">
        <f t="shared" si="20"/>
        <v>0</v>
      </c>
      <c r="K80" s="3">
        <f t="shared" si="20"/>
        <v>0</v>
      </c>
      <c r="L80" s="3">
        <f t="shared" si="20"/>
        <v>0</v>
      </c>
      <c r="M80" s="3">
        <f t="shared" si="20"/>
        <v>318.16556100000003</v>
      </c>
      <c r="N80" s="3">
        <f t="shared" si="20"/>
        <v>0</v>
      </c>
      <c r="O80" s="111">
        <f>SUM(O78:U79)</f>
        <v>368.50854600000002</v>
      </c>
      <c r="P80" s="90"/>
      <c r="Q80" s="90"/>
      <c r="R80" s="90"/>
      <c r="S80" s="90"/>
      <c r="T80" s="90"/>
      <c r="U80" s="91"/>
    </row>
    <row r="81" spans="2:21" x14ac:dyDescent="0.25">
      <c r="B81" s="75" t="s">
        <v>11</v>
      </c>
      <c r="C81" s="93" t="s">
        <v>256</v>
      </c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10"/>
    </row>
    <row r="82" spans="2:21" ht="39.75" customHeight="1" x14ac:dyDescent="0.25">
      <c r="B82" s="4" t="s">
        <v>9</v>
      </c>
      <c r="C82" s="5" t="s">
        <v>254</v>
      </c>
      <c r="D82" s="11" t="s">
        <v>257</v>
      </c>
      <c r="E82" s="11" t="s">
        <v>261</v>
      </c>
      <c r="F82" s="80" t="s">
        <v>253</v>
      </c>
      <c r="G82" s="6">
        <f>SUM(H82:U82)</f>
        <v>5494.8973590000005</v>
      </c>
      <c r="H82" s="6"/>
      <c r="I82" s="6"/>
      <c r="J82" s="6"/>
      <c r="K82" s="6"/>
      <c r="L82" s="6">
        <v>2676.4056270000001</v>
      </c>
      <c r="M82" s="6"/>
      <c r="N82" s="6"/>
      <c r="O82" s="6">
        <v>2818.491732</v>
      </c>
      <c r="P82" s="6"/>
      <c r="Q82" s="6"/>
      <c r="R82" s="6"/>
      <c r="S82" s="6"/>
      <c r="T82" s="6"/>
      <c r="U82" s="23"/>
    </row>
    <row r="83" spans="2:21" ht="51" x14ac:dyDescent="0.25">
      <c r="B83" s="4" t="s">
        <v>14</v>
      </c>
      <c r="C83" s="5" t="s">
        <v>250</v>
      </c>
      <c r="D83" s="11" t="s">
        <v>257</v>
      </c>
      <c r="E83" s="11" t="s">
        <v>261</v>
      </c>
      <c r="F83" s="80" t="s">
        <v>252</v>
      </c>
      <c r="G83" s="6">
        <f>SUM(H83:U83)</f>
        <v>15297.954839999999</v>
      </c>
      <c r="H83" s="6"/>
      <c r="I83" s="6"/>
      <c r="J83" s="6"/>
      <c r="K83" s="6"/>
      <c r="L83" s="6"/>
      <c r="M83" s="6">
        <v>3637.330641</v>
      </c>
      <c r="N83" s="6">
        <v>5147.7780059999996</v>
      </c>
      <c r="O83" s="6"/>
      <c r="Q83" s="6">
        <v>3427.5839850000002</v>
      </c>
      <c r="R83" s="6">
        <v>3085.2622080000001</v>
      </c>
      <c r="S83" s="6"/>
      <c r="T83" s="6"/>
      <c r="U83" s="23"/>
    </row>
    <row r="84" spans="2:21" ht="25.5" x14ac:dyDescent="0.25">
      <c r="B84" s="14"/>
      <c r="C84" s="81" t="s">
        <v>255</v>
      </c>
      <c r="D84" s="82"/>
      <c r="E84" s="82"/>
      <c r="F84" s="13"/>
      <c r="G84" s="3">
        <f>SUM(G82:H83)</f>
        <v>20792.852199000001</v>
      </c>
      <c r="H84" s="3"/>
      <c r="I84" s="3">
        <f>SUM(I82:I83)</f>
        <v>0</v>
      </c>
      <c r="J84" s="3">
        <f t="shared" ref="J84:N84" si="21">SUM(J82:J83)</f>
        <v>0</v>
      </c>
      <c r="K84" s="3">
        <f t="shared" si="21"/>
        <v>0</v>
      </c>
      <c r="L84" s="3">
        <f t="shared" si="21"/>
        <v>2676.4056270000001</v>
      </c>
      <c r="M84" s="3">
        <f t="shared" si="21"/>
        <v>3637.330641</v>
      </c>
      <c r="N84" s="3">
        <f t="shared" si="21"/>
        <v>5147.7780059999996</v>
      </c>
      <c r="O84" s="111">
        <f>SUM(O82:U83)</f>
        <v>9331.3379249999998</v>
      </c>
      <c r="P84" s="90"/>
      <c r="Q84" s="90"/>
      <c r="R84" s="90"/>
      <c r="S84" s="90"/>
      <c r="T84" s="90"/>
      <c r="U84" s="91"/>
    </row>
    <row r="85" spans="2:21" ht="25.5" x14ac:dyDescent="0.25">
      <c r="B85" s="10"/>
      <c r="C85" s="82" t="s">
        <v>249</v>
      </c>
      <c r="D85" s="9"/>
      <c r="E85" s="10"/>
      <c r="F85" s="10"/>
      <c r="G85" s="16">
        <f>G84+G80</f>
        <v>21479.526306</v>
      </c>
      <c r="H85" s="16">
        <f t="shared" ref="H85:N85" si="22">H84+H80</f>
        <v>0</v>
      </c>
      <c r="I85" s="16">
        <f t="shared" si="22"/>
        <v>0</v>
      </c>
      <c r="J85" s="16">
        <f t="shared" si="22"/>
        <v>0</v>
      </c>
      <c r="K85" s="16">
        <f t="shared" si="22"/>
        <v>0</v>
      </c>
      <c r="L85" s="16">
        <f t="shared" si="22"/>
        <v>2676.4056270000001</v>
      </c>
      <c r="M85" s="16">
        <f t="shared" si="22"/>
        <v>3955.4962020000003</v>
      </c>
      <c r="N85" s="16">
        <f t="shared" si="22"/>
        <v>5147.7780059999996</v>
      </c>
      <c r="O85" s="89">
        <f>O84++O80</f>
        <v>9699.8464710000007</v>
      </c>
      <c r="P85" s="90"/>
      <c r="Q85" s="90"/>
      <c r="R85" s="90"/>
      <c r="S85" s="90"/>
      <c r="T85" s="90"/>
      <c r="U85" s="91"/>
    </row>
    <row r="86" spans="2:21" ht="42.75" customHeight="1" x14ac:dyDescent="0.25">
      <c r="B86" s="14"/>
      <c r="C86" s="82" t="s">
        <v>264</v>
      </c>
      <c r="D86" s="82"/>
      <c r="E86" s="82"/>
      <c r="F86" s="13"/>
      <c r="G86" s="3">
        <f>G85+G75+G40+G30+G20</f>
        <v>501872.86682537076</v>
      </c>
      <c r="H86" s="3">
        <f t="shared" ref="H86:N86" si="23">H85+H75+H40+H30+H20</f>
        <v>0</v>
      </c>
      <c r="I86" s="3">
        <f t="shared" si="23"/>
        <v>14262.778132806823</v>
      </c>
      <c r="J86" s="3">
        <f t="shared" si="23"/>
        <v>49357.061739316559</v>
      </c>
      <c r="K86" s="3">
        <f t="shared" si="23"/>
        <v>160548.51882616777</v>
      </c>
      <c r="L86" s="3">
        <f t="shared" si="23"/>
        <v>111028.40152458672</v>
      </c>
      <c r="M86" s="3">
        <f t="shared" si="23"/>
        <v>25004.373746177585</v>
      </c>
      <c r="N86" s="3">
        <f t="shared" si="23"/>
        <v>14150.18080023167</v>
      </c>
      <c r="O86" s="89">
        <f>O85+O75+O40+O20+O30</f>
        <v>127161.15200408368</v>
      </c>
      <c r="P86" s="112"/>
      <c r="Q86" s="112"/>
      <c r="R86" s="112"/>
      <c r="S86" s="112"/>
      <c r="T86" s="112"/>
      <c r="U86" s="113"/>
    </row>
  </sheetData>
  <mergeCells count="37">
    <mergeCell ref="O19:U19"/>
    <mergeCell ref="O20:U20"/>
    <mergeCell ref="C81:U81"/>
    <mergeCell ref="O85:U85"/>
    <mergeCell ref="O29:U29"/>
    <mergeCell ref="O30:U30"/>
    <mergeCell ref="C76:U76"/>
    <mergeCell ref="O71:U71"/>
    <mergeCell ref="O84:U84"/>
    <mergeCell ref="C37:U37"/>
    <mergeCell ref="O36:U36"/>
    <mergeCell ref="O40:U40"/>
    <mergeCell ref="O39:U39"/>
    <mergeCell ref="O38:U38"/>
    <mergeCell ref="C77:U77"/>
    <mergeCell ref="O8:U8"/>
    <mergeCell ref="B7:B8"/>
    <mergeCell ref="C7:C8"/>
    <mergeCell ref="D7:D8"/>
    <mergeCell ref="E7:E8"/>
    <mergeCell ref="F7:F8"/>
    <mergeCell ref="O86:U86"/>
    <mergeCell ref="O80:U80"/>
    <mergeCell ref="C72:U72"/>
    <mergeCell ref="H7:U7"/>
    <mergeCell ref="C10:U10"/>
    <mergeCell ref="C15:U15"/>
    <mergeCell ref="C22:U22"/>
    <mergeCell ref="G7:G8"/>
    <mergeCell ref="C9:U9"/>
    <mergeCell ref="C21:U21"/>
    <mergeCell ref="C31:U31"/>
    <mergeCell ref="C42:U42"/>
    <mergeCell ref="C41:U41"/>
    <mergeCell ref="C26:U26"/>
    <mergeCell ref="C32:U32"/>
    <mergeCell ref="C43:U4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V83"/>
  <sheetViews>
    <sheetView workbookViewId="0">
      <selection activeCell="F58" sqref="E58:F58"/>
    </sheetView>
  </sheetViews>
  <sheetFormatPr defaultRowHeight="15" x14ac:dyDescent="0.25"/>
  <cols>
    <col min="2" max="2" width="10.85546875" style="68" customWidth="1"/>
    <col min="3" max="3" width="41.28515625" style="54" customWidth="1"/>
    <col min="4" max="4" width="16" style="55" customWidth="1"/>
    <col min="5" max="10" width="12.7109375" style="55" customWidth="1"/>
  </cols>
  <sheetData>
    <row r="2" spans="2:10" x14ac:dyDescent="0.25">
      <c r="B2" s="122" t="s">
        <v>267</v>
      </c>
      <c r="C2" s="123"/>
      <c r="D2" s="123"/>
      <c r="E2" s="123"/>
      <c r="F2" s="123"/>
      <c r="G2" s="123"/>
      <c r="H2" s="123"/>
      <c r="I2" s="123"/>
      <c r="J2" s="123"/>
    </row>
    <row r="3" spans="2:10" x14ac:dyDescent="0.25">
      <c r="B3" s="47"/>
      <c r="C3" s="48"/>
      <c r="D3" s="48"/>
      <c r="E3" s="48"/>
      <c r="F3" s="48"/>
      <c r="G3" s="48"/>
      <c r="H3" s="48"/>
      <c r="I3" s="48"/>
      <c r="J3" s="48"/>
    </row>
    <row r="4" spans="2:10" ht="25.5" x14ac:dyDescent="0.25">
      <c r="B4" s="49" t="s">
        <v>0</v>
      </c>
      <c r="C4" s="50" t="s">
        <v>128</v>
      </c>
      <c r="D4" s="51" t="s">
        <v>186</v>
      </c>
      <c r="E4" s="52" t="s">
        <v>268</v>
      </c>
      <c r="F4" s="52" t="s">
        <v>269</v>
      </c>
      <c r="G4" s="52" t="s">
        <v>239</v>
      </c>
      <c r="H4" s="52" t="s">
        <v>270</v>
      </c>
      <c r="I4" s="52" t="s">
        <v>271</v>
      </c>
      <c r="J4" s="52" t="s">
        <v>272</v>
      </c>
    </row>
    <row r="5" spans="2:10" x14ac:dyDescent="0.25">
      <c r="B5" s="49" t="s">
        <v>6</v>
      </c>
      <c r="C5" s="119" t="s">
        <v>129</v>
      </c>
      <c r="D5" s="119"/>
      <c r="E5" s="119"/>
      <c r="F5" s="119"/>
      <c r="G5" s="119"/>
      <c r="H5" s="119"/>
      <c r="I5" s="119"/>
      <c r="J5" s="119"/>
    </row>
    <row r="6" spans="2:10" x14ac:dyDescent="0.25">
      <c r="B6" s="49" t="s">
        <v>8</v>
      </c>
      <c r="C6" s="50" t="s">
        <v>130</v>
      </c>
      <c r="D6" s="52" t="s">
        <v>131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</row>
    <row r="7" spans="2:10" x14ac:dyDescent="0.25">
      <c r="B7" s="49" t="s">
        <v>39</v>
      </c>
      <c r="C7" s="50" t="s">
        <v>132</v>
      </c>
      <c r="D7" s="52" t="s">
        <v>133</v>
      </c>
      <c r="E7" s="4">
        <v>24</v>
      </c>
      <c r="F7" s="4">
        <v>24</v>
      </c>
      <c r="G7" s="4">
        <v>24</v>
      </c>
      <c r="H7" s="4">
        <v>24</v>
      </c>
      <c r="I7" s="4">
        <v>24</v>
      </c>
      <c r="J7" s="4">
        <v>24</v>
      </c>
    </row>
    <row r="8" spans="2:10" x14ac:dyDescent="0.25">
      <c r="B8" s="49" t="s">
        <v>48</v>
      </c>
      <c r="C8" s="50" t="s">
        <v>134</v>
      </c>
      <c r="D8" s="52" t="s">
        <v>135</v>
      </c>
      <c r="E8" s="4" t="s">
        <v>136</v>
      </c>
      <c r="F8" s="4" t="s">
        <v>136</v>
      </c>
      <c r="G8" s="4" t="s">
        <v>136</v>
      </c>
      <c r="H8" s="4" t="s">
        <v>136</v>
      </c>
      <c r="I8" s="4" t="s">
        <v>136</v>
      </c>
      <c r="J8" s="4" t="s">
        <v>136</v>
      </c>
    </row>
    <row r="9" spans="2:10" x14ac:dyDescent="0.25">
      <c r="B9" s="49" t="s">
        <v>49</v>
      </c>
      <c r="C9" s="50" t="s">
        <v>137</v>
      </c>
      <c r="D9" s="52" t="s">
        <v>138</v>
      </c>
      <c r="E9" s="4" t="s">
        <v>136</v>
      </c>
      <c r="F9" s="4" t="s">
        <v>136</v>
      </c>
      <c r="G9" s="4" t="s">
        <v>136</v>
      </c>
      <c r="H9" s="4" t="s">
        <v>136</v>
      </c>
      <c r="I9" s="4" t="s">
        <v>136</v>
      </c>
      <c r="J9" s="4" t="s">
        <v>136</v>
      </c>
    </row>
    <row r="10" spans="2:10" ht="25.5" x14ac:dyDescent="0.25">
      <c r="B10" s="49" t="s">
        <v>70</v>
      </c>
      <c r="C10" s="50" t="s">
        <v>139</v>
      </c>
      <c r="D10" s="52" t="s">
        <v>135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</row>
    <row r="11" spans="2:10" x14ac:dyDescent="0.25">
      <c r="B11" s="49" t="s">
        <v>71</v>
      </c>
      <c r="C11" s="50" t="s">
        <v>140</v>
      </c>
      <c r="D11" s="52" t="s">
        <v>135</v>
      </c>
      <c r="E11" s="4" t="s">
        <v>136</v>
      </c>
      <c r="F11" s="4" t="s">
        <v>136</v>
      </c>
      <c r="G11" s="4" t="s">
        <v>136</v>
      </c>
      <c r="H11" s="4" t="s">
        <v>136</v>
      </c>
      <c r="I11" s="4" t="s">
        <v>136</v>
      </c>
      <c r="J11" s="4" t="s">
        <v>136</v>
      </c>
    </row>
    <row r="12" spans="2:10" x14ac:dyDescent="0.25">
      <c r="B12" s="49" t="s">
        <v>72</v>
      </c>
      <c r="C12" s="50" t="s">
        <v>141</v>
      </c>
      <c r="D12" s="52" t="s">
        <v>135</v>
      </c>
      <c r="E12" s="11" t="s">
        <v>136</v>
      </c>
      <c r="F12" s="23">
        <v>79.603865121687207</v>
      </c>
      <c r="G12" s="23">
        <v>75.722705585181032</v>
      </c>
      <c r="H12" s="23">
        <v>69.708512088528934</v>
      </c>
      <c r="I12" s="23">
        <v>63.694318591876844</v>
      </c>
      <c r="J12" s="23">
        <v>57.339320797081115</v>
      </c>
    </row>
    <row r="13" spans="2:10" x14ac:dyDescent="0.25">
      <c r="B13" s="49" t="s">
        <v>11</v>
      </c>
      <c r="C13" s="119" t="s">
        <v>142</v>
      </c>
      <c r="D13" s="119"/>
      <c r="E13" s="119"/>
      <c r="F13" s="119"/>
      <c r="G13" s="119"/>
      <c r="H13" s="119"/>
      <c r="I13" s="119"/>
      <c r="J13" s="119"/>
    </row>
    <row r="14" spans="2:10" x14ac:dyDescent="0.25">
      <c r="B14" s="49" t="s">
        <v>9</v>
      </c>
      <c r="C14" s="50" t="s">
        <v>143</v>
      </c>
      <c r="D14" s="52" t="s">
        <v>135</v>
      </c>
      <c r="E14" s="4">
        <v>100</v>
      </c>
      <c r="F14" s="4">
        <v>100</v>
      </c>
      <c r="G14" s="4">
        <v>100</v>
      </c>
      <c r="H14" s="4">
        <v>100</v>
      </c>
      <c r="I14" s="4">
        <v>100</v>
      </c>
      <c r="J14" s="4">
        <v>100</v>
      </c>
    </row>
    <row r="15" spans="2:10" x14ac:dyDescent="0.25">
      <c r="B15" s="49" t="s">
        <v>144</v>
      </c>
      <c r="C15" s="119" t="s">
        <v>145</v>
      </c>
      <c r="D15" s="119"/>
      <c r="E15" s="119"/>
      <c r="F15" s="119"/>
      <c r="G15" s="119"/>
      <c r="H15" s="119"/>
      <c r="I15" s="119"/>
      <c r="J15" s="119"/>
    </row>
    <row r="16" spans="2:10" ht="25.5" x14ac:dyDescent="0.25">
      <c r="B16" s="49" t="s">
        <v>146</v>
      </c>
      <c r="C16" s="50" t="s">
        <v>147</v>
      </c>
      <c r="D16" s="52" t="s">
        <v>135</v>
      </c>
      <c r="E16" s="4">
        <v>100</v>
      </c>
      <c r="F16" s="4">
        <v>100</v>
      </c>
      <c r="G16" s="4">
        <v>100</v>
      </c>
      <c r="H16" s="4">
        <v>100</v>
      </c>
      <c r="I16" s="4">
        <v>100</v>
      </c>
      <c r="J16" s="4">
        <v>100</v>
      </c>
    </row>
    <row r="17" spans="2:11" x14ac:dyDescent="0.25">
      <c r="B17" s="49" t="s">
        <v>148</v>
      </c>
      <c r="C17" s="50" t="s">
        <v>149</v>
      </c>
      <c r="D17" s="52" t="s">
        <v>150</v>
      </c>
      <c r="E17" s="11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</row>
    <row r="18" spans="2:11" x14ac:dyDescent="0.25">
      <c r="B18" s="49" t="s">
        <v>151</v>
      </c>
      <c r="C18" s="50" t="s">
        <v>152</v>
      </c>
      <c r="D18" s="52" t="s">
        <v>153</v>
      </c>
      <c r="E18" s="4" t="s">
        <v>136</v>
      </c>
      <c r="F18" s="4" t="s">
        <v>136</v>
      </c>
      <c r="G18" s="4" t="s">
        <v>136</v>
      </c>
      <c r="H18" s="4" t="s">
        <v>136</v>
      </c>
      <c r="I18" s="4" t="s">
        <v>136</v>
      </c>
      <c r="J18" s="4" t="s">
        <v>136</v>
      </c>
    </row>
    <row r="19" spans="2:11" x14ac:dyDescent="0.25">
      <c r="B19" s="53"/>
    </row>
    <row r="20" spans="2:11" x14ac:dyDescent="0.25">
      <c r="B20" s="120" t="s">
        <v>273</v>
      </c>
      <c r="C20" s="121"/>
      <c r="D20" s="121"/>
      <c r="E20" s="121"/>
      <c r="F20" s="121"/>
      <c r="G20" s="121"/>
      <c r="H20" s="121"/>
      <c r="I20" s="121"/>
      <c r="J20" s="121"/>
      <c r="K20" s="39"/>
    </row>
    <row r="21" spans="2:11" x14ac:dyDescent="0.25">
      <c r="B21" s="56"/>
      <c r="C21" s="57"/>
      <c r="D21" s="57"/>
      <c r="E21" s="57"/>
      <c r="F21" s="57"/>
      <c r="G21" s="57"/>
      <c r="H21" s="57"/>
      <c r="I21" s="57"/>
      <c r="J21" s="57"/>
      <c r="K21" s="39"/>
    </row>
    <row r="22" spans="2:11" ht="25.5" x14ac:dyDescent="0.25">
      <c r="B22" s="58" t="s">
        <v>0</v>
      </c>
      <c r="C22" s="59" t="s">
        <v>128</v>
      </c>
      <c r="D22" s="51" t="s">
        <v>186</v>
      </c>
      <c r="E22" s="83" t="s">
        <v>268</v>
      </c>
      <c r="F22" s="83" t="s">
        <v>269</v>
      </c>
      <c r="G22" s="83" t="s">
        <v>239</v>
      </c>
      <c r="H22" s="83" t="s">
        <v>270</v>
      </c>
      <c r="I22" s="83" t="s">
        <v>271</v>
      </c>
      <c r="J22" s="83" t="s">
        <v>272</v>
      </c>
    </row>
    <row r="23" spans="2:11" ht="15.75" x14ac:dyDescent="0.25">
      <c r="B23" s="58" t="s">
        <v>6</v>
      </c>
      <c r="C23" s="124" t="s">
        <v>154</v>
      </c>
      <c r="D23" s="125"/>
      <c r="E23" s="125"/>
      <c r="F23" s="125"/>
      <c r="G23" s="125"/>
      <c r="H23" s="125"/>
      <c r="I23" s="125"/>
      <c r="J23" s="125"/>
      <c r="K23" s="41"/>
    </row>
    <row r="24" spans="2:11" ht="25.5" x14ac:dyDescent="0.25">
      <c r="B24" s="58" t="s">
        <v>8</v>
      </c>
      <c r="C24" s="61" t="s">
        <v>155</v>
      </c>
      <c r="D24" s="60" t="s">
        <v>156</v>
      </c>
      <c r="E24" s="11" t="s">
        <v>136</v>
      </c>
      <c r="F24" s="11" t="s">
        <v>136</v>
      </c>
      <c r="G24" s="11" t="s">
        <v>136</v>
      </c>
      <c r="H24" s="11" t="s">
        <v>136</v>
      </c>
      <c r="I24" s="11" t="s">
        <v>136</v>
      </c>
      <c r="J24" s="11" t="s">
        <v>136</v>
      </c>
      <c r="K24" s="42"/>
    </row>
    <row r="25" spans="2:11" x14ac:dyDescent="0.25">
      <c r="B25" s="58" t="s">
        <v>39</v>
      </c>
      <c r="C25" s="61" t="s">
        <v>157</v>
      </c>
      <c r="D25" s="60" t="s">
        <v>135</v>
      </c>
      <c r="E25" s="149">
        <v>5</v>
      </c>
      <c r="F25" s="149">
        <v>5</v>
      </c>
      <c r="G25" s="149">
        <v>5</v>
      </c>
      <c r="H25" s="149">
        <v>5</v>
      </c>
      <c r="I25" s="149">
        <v>5</v>
      </c>
      <c r="J25" s="149">
        <v>5</v>
      </c>
      <c r="K25" s="42"/>
    </row>
    <row r="26" spans="2:11" x14ac:dyDescent="0.25">
      <c r="B26" s="58" t="s">
        <v>48</v>
      </c>
      <c r="C26" s="61" t="s">
        <v>158</v>
      </c>
      <c r="D26" s="60" t="s">
        <v>135</v>
      </c>
      <c r="E26" s="63" t="s">
        <v>136</v>
      </c>
      <c r="F26" s="63" t="s">
        <v>136</v>
      </c>
      <c r="G26" s="64" t="s">
        <v>136</v>
      </c>
      <c r="H26" s="64" t="s">
        <v>136</v>
      </c>
      <c r="I26" s="64" t="s">
        <v>136</v>
      </c>
      <c r="J26" s="65" t="s">
        <v>136</v>
      </c>
      <c r="K26" s="42"/>
    </row>
    <row r="27" spans="2:11" x14ac:dyDescent="0.25">
      <c r="B27" s="58" t="s">
        <v>49</v>
      </c>
      <c r="C27" s="61" t="s">
        <v>141</v>
      </c>
      <c r="D27" s="60" t="s">
        <v>135</v>
      </c>
      <c r="E27" s="148">
        <v>80</v>
      </c>
      <c r="F27" s="148">
        <v>80</v>
      </c>
      <c r="G27" s="148">
        <v>80</v>
      </c>
      <c r="H27" s="148">
        <v>50</v>
      </c>
      <c r="I27" s="148">
        <v>30</v>
      </c>
      <c r="J27" s="151">
        <v>20</v>
      </c>
      <c r="K27" s="42"/>
    </row>
    <row r="28" spans="2:11" ht="15.75" x14ac:dyDescent="0.25">
      <c r="B28" s="58" t="s">
        <v>11</v>
      </c>
      <c r="C28" s="124" t="s">
        <v>159</v>
      </c>
      <c r="D28" s="125"/>
      <c r="E28" s="125"/>
      <c r="F28" s="125"/>
      <c r="G28" s="125"/>
      <c r="H28" s="125"/>
      <c r="I28" s="125"/>
      <c r="J28" s="125"/>
      <c r="K28" s="41"/>
    </row>
    <row r="29" spans="2:11" x14ac:dyDescent="0.25">
      <c r="B29" s="58" t="s">
        <v>9</v>
      </c>
      <c r="C29" s="61" t="s">
        <v>160</v>
      </c>
      <c r="D29" s="60" t="s">
        <v>135</v>
      </c>
      <c r="E29" s="11">
        <v>58</v>
      </c>
      <c r="F29" s="11">
        <v>58</v>
      </c>
      <c r="G29" s="11">
        <v>60</v>
      </c>
      <c r="H29" s="11">
        <v>60</v>
      </c>
      <c r="I29" s="11">
        <v>62</v>
      </c>
      <c r="J29" s="11">
        <v>64</v>
      </c>
      <c r="K29" s="40"/>
    </row>
    <row r="30" spans="2:11" ht="25.5" x14ac:dyDescent="0.25">
      <c r="B30" s="58" t="s">
        <v>14</v>
      </c>
      <c r="C30" s="61" t="s">
        <v>161</v>
      </c>
      <c r="D30" s="60" t="s">
        <v>135</v>
      </c>
      <c r="E30" s="64">
        <v>75.533333333333331</v>
      </c>
      <c r="F30" s="64">
        <v>87.766666666666666</v>
      </c>
      <c r="G30" s="63">
        <v>100</v>
      </c>
      <c r="H30" s="63">
        <v>100</v>
      </c>
      <c r="I30" s="63">
        <v>100</v>
      </c>
      <c r="J30" s="63">
        <v>100</v>
      </c>
    </row>
    <row r="31" spans="2:11" x14ac:dyDescent="0.25">
      <c r="B31" s="58" t="s">
        <v>144</v>
      </c>
      <c r="C31" s="128" t="s">
        <v>162</v>
      </c>
      <c r="D31" s="129"/>
      <c r="E31" s="129"/>
      <c r="F31" s="129"/>
      <c r="G31" s="129"/>
      <c r="H31" s="129"/>
      <c r="I31" s="129"/>
      <c r="J31" s="129"/>
    </row>
    <row r="32" spans="2:11" ht="25.5" x14ac:dyDescent="0.25">
      <c r="B32" s="58" t="s">
        <v>146</v>
      </c>
      <c r="C32" s="61" t="s">
        <v>163</v>
      </c>
      <c r="D32" s="60" t="s">
        <v>135</v>
      </c>
      <c r="E32" s="149">
        <v>0</v>
      </c>
      <c r="F32" s="149">
        <v>0</v>
      </c>
      <c r="G32" s="149">
        <v>0</v>
      </c>
      <c r="H32" s="150">
        <v>30</v>
      </c>
      <c r="I32" s="150">
        <v>50</v>
      </c>
      <c r="J32" s="150">
        <v>100</v>
      </c>
    </row>
    <row r="33" spans="2:22" x14ac:dyDescent="0.25">
      <c r="B33" s="58" t="s">
        <v>164</v>
      </c>
      <c r="C33" s="124" t="s">
        <v>165</v>
      </c>
      <c r="D33" s="125"/>
      <c r="E33" s="125"/>
      <c r="F33" s="125"/>
      <c r="G33" s="125"/>
      <c r="H33" s="125"/>
      <c r="I33" s="125"/>
      <c r="J33" s="126"/>
    </row>
    <row r="34" spans="2:22" ht="38.25" x14ac:dyDescent="0.25">
      <c r="B34" s="58" t="s">
        <v>166</v>
      </c>
      <c r="C34" s="59" t="s">
        <v>167</v>
      </c>
      <c r="D34" s="60" t="s">
        <v>135</v>
      </c>
      <c r="E34" s="62">
        <v>69.77272727272728</v>
      </c>
      <c r="F34" s="62">
        <v>68.423423423423429</v>
      </c>
      <c r="G34" s="62">
        <v>67.567567567567565</v>
      </c>
      <c r="H34" s="62">
        <v>58.878923766816136</v>
      </c>
      <c r="I34" s="62">
        <v>65.644444444444446</v>
      </c>
      <c r="J34" s="11">
        <v>100</v>
      </c>
    </row>
    <row r="35" spans="2:22" x14ac:dyDescent="0.25">
      <c r="B35" s="58" t="s">
        <v>168</v>
      </c>
      <c r="C35" s="59" t="s">
        <v>149</v>
      </c>
      <c r="D35" s="60" t="s">
        <v>135</v>
      </c>
      <c r="E35" s="63" t="s">
        <v>136</v>
      </c>
      <c r="F35" s="64">
        <v>0.27064491547083608</v>
      </c>
      <c r="G35" s="64">
        <v>0.90029811891587352</v>
      </c>
      <c r="H35" s="64">
        <v>2.0802475896759698</v>
      </c>
      <c r="I35" s="64">
        <v>1.6138274501201748</v>
      </c>
      <c r="J35" s="6">
        <v>16.559999999999999</v>
      </c>
    </row>
    <row r="36" spans="2:22" ht="15.75" x14ac:dyDescent="0.25">
      <c r="B36" s="58" t="s">
        <v>169</v>
      </c>
      <c r="C36" s="59" t="s">
        <v>170</v>
      </c>
      <c r="D36" s="60" t="s">
        <v>205</v>
      </c>
      <c r="E36" s="149">
        <v>40</v>
      </c>
      <c r="F36" s="149">
        <v>40</v>
      </c>
      <c r="G36" s="149">
        <v>40</v>
      </c>
      <c r="H36" s="149">
        <v>40</v>
      </c>
      <c r="I36" s="149">
        <v>40</v>
      </c>
      <c r="J36" s="149">
        <v>40</v>
      </c>
      <c r="M36" s="43"/>
      <c r="N36" s="43"/>
      <c r="O36" s="43"/>
      <c r="P36" s="43"/>
      <c r="Q36" s="43"/>
      <c r="R36" s="43"/>
      <c r="S36" s="43"/>
      <c r="T36" s="43"/>
      <c r="U36" s="43"/>
      <c r="V36" s="43"/>
    </row>
    <row r="37" spans="2:22" x14ac:dyDescent="0.25">
      <c r="B37" s="58" t="s">
        <v>171</v>
      </c>
      <c r="C37" s="124" t="s">
        <v>172</v>
      </c>
      <c r="D37" s="125"/>
      <c r="E37" s="125"/>
      <c r="F37" s="125"/>
      <c r="G37" s="125"/>
      <c r="H37" s="125"/>
      <c r="I37" s="125"/>
      <c r="J37" s="126"/>
      <c r="M37" s="44"/>
      <c r="N37" s="44"/>
      <c r="O37" s="44"/>
      <c r="P37" s="44"/>
      <c r="Q37" s="44"/>
      <c r="R37" s="44"/>
      <c r="S37" s="44"/>
      <c r="T37" s="45"/>
      <c r="U37" s="45"/>
      <c r="V37" s="45"/>
    </row>
    <row r="38" spans="2:22" ht="25.5" x14ac:dyDescent="0.25">
      <c r="B38" s="58" t="s">
        <v>173</v>
      </c>
      <c r="C38" s="59" t="s">
        <v>174</v>
      </c>
      <c r="D38" s="60" t="s">
        <v>206</v>
      </c>
      <c r="E38" s="66">
        <v>1.58</v>
      </c>
      <c r="F38" s="66">
        <v>1.54</v>
      </c>
      <c r="G38" s="66">
        <v>1.49</v>
      </c>
      <c r="H38" s="66">
        <v>1.45</v>
      </c>
      <c r="I38" s="66">
        <v>1.41</v>
      </c>
      <c r="J38" s="67">
        <v>1.2290000000000001</v>
      </c>
      <c r="M38" s="43"/>
      <c r="N38" s="43"/>
      <c r="O38" s="43"/>
      <c r="P38" s="43"/>
      <c r="Q38" s="43"/>
      <c r="R38" s="43"/>
      <c r="S38" s="43"/>
      <c r="T38" s="43"/>
      <c r="U38" s="43"/>
      <c r="V38" s="43"/>
    </row>
    <row r="39" spans="2:22" x14ac:dyDescent="0.25">
      <c r="M39" s="43"/>
      <c r="N39" s="43"/>
      <c r="O39" s="43"/>
      <c r="P39" s="43"/>
      <c r="Q39" s="43"/>
      <c r="R39" s="43"/>
      <c r="S39" s="43"/>
      <c r="T39" s="43"/>
      <c r="U39" s="43"/>
      <c r="V39" s="43"/>
    </row>
    <row r="40" spans="2:22" x14ac:dyDescent="0.25">
      <c r="B40" s="120" t="s">
        <v>274</v>
      </c>
      <c r="C40" s="127"/>
      <c r="D40" s="127"/>
      <c r="E40" s="127"/>
      <c r="F40" s="127"/>
      <c r="G40" s="127"/>
      <c r="H40" s="127"/>
      <c r="I40" s="127"/>
      <c r="J40" s="127"/>
      <c r="K40" s="46"/>
    </row>
    <row r="41" spans="2:22" x14ac:dyDescent="0.25">
      <c r="B41" s="69"/>
      <c r="C41" s="57"/>
      <c r="D41" s="57"/>
      <c r="E41" s="57"/>
      <c r="F41" s="57"/>
      <c r="G41" s="57"/>
      <c r="H41" s="57"/>
      <c r="I41" s="57"/>
      <c r="J41" s="57"/>
      <c r="K41" s="46"/>
    </row>
    <row r="42" spans="2:22" ht="25.5" x14ac:dyDescent="0.25">
      <c r="B42" s="58" t="s">
        <v>0</v>
      </c>
      <c r="C42" s="59" t="s">
        <v>128</v>
      </c>
      <c r="D42" s="51" t="s">
        <v>186</v>
      </c>
      <c r="E42" s="83" t="s">
        <v>268</v>
      </c>
      <c r="F42" s="83" t="s">
        <v>269</v>
      </c>
      <c r="G42" s="83" t="s">
        <v>239</v>
      </c>
      <c r="H42" s="83" t="s">
        <v>270</v>
      </c>
      <c r="I42" s="83" t="s">
        <v>271</v>
      </c>
      <c r="J42" s="83" t="s">
        <v>272</v>
      </c>
    </row>
    <row r="43" spans="2:22" x14ac:dyDescent="0.25">
      <c r="B43" s="58" t="s">
        <v>6</v>
      </c>
      <c r="C43" s="128" t="s">
        <v>175</v>
      </c>
      <c r="D43" s="128"/>
      <c r="E43" s="128"/>
      <c r="F43" s="128"/>
      <c r="G43" s="128"/>
      <c r="H43" s="128"/>
      <c r="I43" s="128"/>
      <c r="J43" s="128"/>
    </row>
    <row r="44" spans="2:22" ht="25.5" x14ac:dyDescent="0.25">
      <c r="B44" s="58" t="s">
        <v>8</v>
      </c>
      <c r="C44" s="59" t="s">
        <v>155</v>
      </c>
      <c r="D44" s="60" t="s">
        <v>156</v>
      </c>
      <c r="E44" s="63" t="s">
        <v>136</v>
      </c>
      <c r="F44" s="63" t="s">
        <v>136</v>
      </c>
      <c r="G44" s="63" t="s">
        <v>136</v>
      </c>
      <c r="H44" s="63" t="s">
        <v>136</v>
      </c>
      <c r="I44" s="63" t="s">
        <v>136</v>
      </c>
      <c r="J44" s="63" t="s">
        <v>136</v>
      </c>
    </row>
    <row r="45" spans="2:22" ht="25.5" x14ac:dyDescent="0.25">
      <c r="B45" s="58" t="s">
        <v>39</v>
      </c>
      <c r="C45" s="59" t="s">
        <v>176</v>
      </c>
      <c r="D45" s="60" t="s">
        <v>177</v>
      </c>
      <c r="E45" s="11">
        <v>24</v>
      </c>
      <c r="F45" s="11">
        <v>24</v>
      </c>
      <c r="G45" s="11">
        <v>24</v>
      </c>
      <c r="H45" s="11">
        <v>24</v>
      </c>
      <c r="I45" s="11">
        <v>24</v>
      </c>
      <c r="J45" s="11">
        <v>24</v>
      </c>
    </row>
    <row r="46" spans="2:22" x14ac:dyDescent="0.25">
      <c r="B46" s="58" t="s">
        <v>48</v>
      </c>
      <c r="C46" s="59" t="s">
        <v>178</v>
      </c>
      <c r="D46" s="60" t="s">
        <v>135</v>
      </c>
      <c r="E46" s="63">
        <v>78.5</v>
      </c>
      <c r="F46" s="63">
        <v>81</v>
      </c>
      <c r="G46" s="63">
        <v>83.5</v>
      </c>
      <c r="H46" s="63">
        <v>86</v>
      </c>
      <c r="I46" s="63">
        <v>0</v>
      </c>
      <c r="J46" s="63">
        <v>12.5</v>
      </c>
    </row>
    <row r="47" spans="2:22" x14ac:dyDescent="0.25">
      <c r="B47" s="58" t="s">
        <v>49</v>
      </c>
      <c r="C47" s="59" t="s">
        <v>141</v>
      </c>
      <c r="D47" s="60" t="s">
        <v>135</v>
      </c>
      <c r="E47" s="63" t="s">
        <v>136</v>
      </c>
      <c r="F47" s="63" t="s">
        <v>136</v>
      </c>
      <c r="G47" s="63" t="s">
        <v>136</v>
      </c>
      <c r="H47" s="63" t="s">
        <v>136</v>
      </c>
      <c r="I47" s="63" t="s">
        <v>136</v>
      </c>
      <c r="J47" s="63" t="s">
        <v>136</v>
      </c>
    </row>
    <row r="48" spans="2:22" x14ac:dyDescent="0.25">
      <c r="B48" s="58" t="s">
        <v>11</v>
      </c>
      <c r="C48" s="128" t="s">
        <v>179</v>
      </c>
      <c r="D48" s="128"/>
      <c r="E48" s="128"/>
      <c r="F48" s="128"/>
      <c r="G48" s="128"/>
      <c r="H48" s="128"/>
      <c r="I48" s="128"/>
      <c r="J48" s="128"/>
    </row>
    <row r="49" spans="2:10" ht="25.5" x14ac:dyDescent="0.25">
      <c r="B49" s="58" t="s">
        <v>9</v>
      </c>
      <c r="C49" s="61" t="s">
        <v>180</v>
      </c>
      <c r="D49" s="60" t="s">
        <v>135</v>
      </c>
      <c r="E49" s="11">
        <v>0</v>
      </c>
      <c r="F49" s="11">
        <v>0</v>
      </c>
      <c r="G49" s="11">
        <v>0</v>
      </c>
      <c r="H49" s="11">
        <v>0</v>
      </c>
      <c r="I49" s="11">
        <v>100</v>
      </c>
      <c r="J49" s="11">
        <v>100</v>
      </c>
    </row>
    <row r="50" spans="2:10" x14ac:dyDescent="0.25">
      <c r="B50" s="58" t="s">
        <v>144</v>
      </c>
      <c r="C50" s="128" t="s">
        <v>181</v>
      </c>
      <c r="D50" s="128"/>
      <c r="E50" s="128"/>
      <c r="F50" s="128"/>
      <c r="G50" s="128"/>
      <c r="H50" s="128"/>
      <c r="I50" s="128"/>
      <c r="J50" s="128"/>
    </row>
    <row r="51" spans="2:10" ht="25.5" x14ac:dyDescent="0.25">
      <c r="B51" s="58" t="s">
        <v>146</v>
      </c>
      <c r="C51" s="59" t="s">
        <v>182</v>
      </c>
      <c r="D51" s="60" t="s">
        <v>135</v>
      </c>
      <c r="E51" s="11" t="s">
        <v>136</v>
      </c>
      <c r="F51" s="4" t="s">
        <v>136</v>
      </c>
      <c r="G51" s="4" t="s">
        <v>136</v>
      </c>
      <c r="H51" s="4" t="s">
        <v>136</v>
      </c>
      <c r="I51" s="4" t="s">
        <v>136</v>
      </c>
      <c r="J51" s="4" t="s">
        <v>136</v>
      </c>
    </row>
    <row r="52" spans="2:10" ht="25.5" x14ac:dyDescent="0.25">
      <c r="B52" s="58" t="s">
        <v>148</v>
      </c>
      <c r="C52" s="59" t="s">
        <v>183</v>
      </c>
      <c r="D52" s="60" t="s">
        <v>135</v>
      </c>
      <c r="E52" s="11" t="s">
        <v>136</v>
      </c>
      <c r="F52" s="4" t="s">
        <v>136</v>
      </c>
      <c r="G52" s="4" t="s">
        <v>136</v>
      </c>
      <c r="H52" s="4" t="s">
        <v>136</v>
      </c>
      <c r="I52" s="4" t="s">
        <v>136</v>
      </c>
      <c r="J52" s="4" t="s">
        <v>136</v>
      </c>
    </row>
    <row r="53" spans="2:10" x14ac:dyDescent="0.25">
      <c r="B53" s="58" t="s">
        <v>164</v>
      </c>
      <c r="C53" s="128" t="s">
        <v>165</v>
      </c>
      <c r="D53" s="128"/>
      <c r="E53" s="128"/>
      <c r="F53" s="128"/>
      <c r="G53" s="128"/>
      <c r="H53" s="128"/>
      <c r="I53" s="128"/>
      <c r="J53" s="128"/>
    </row>
    <row r="54" spans="2:10" ht="38.25" x14ac:dyDescent="0.25">
      <c r="B54" s="58" t="s">
        <v>166</v>
      </c>
      <c r="C54" s="59" t="s">
        <v>167</v>
      </c>
      <c r="D54" s="60" t="s">
        <v>135</v>
      </c>
      <c r="E54" s="63" t="s">
        <v>136</v>
      </c>
      <c r="F54" s="63" t="s">
        <v>136</v>
      </c>
      <c r="G54" s="63" t="s">
        <v>136</v>
      </c>
      <c r="H54" s="63" t="s">
        <v>136</v>
      </c>
      <c r="I54" s="63" t="s">
        <v>136</v>
      </c>
      <c r="J54" s="63" t="s">
        <v>136</v>
      </c>
    </row>
    <row r="55" spans="2:10" x14ac:dyDescent="0.25">
      <c r="B55" s="58" t="s">
        <v>168</v>
      </c>
      <c r="C55" s="59" t="s">
        <v>149</v>
      </c>
      <c r="D55" s="60" t="s">
        <v>135</v>
      </c>
      <c r="E55" s="63" t="s">
        <v>136</v>
      </c>
      <c r="F55" s="63">
        <v>0</v>
      </c>
      <c r="G55" s="64">
        <v>0.7658557626689444</v>
      </c>
      <c r="H55" s="64">
        <v>0</v>
      </c>
      <c r="I55" s="64">
        <v>0.4070325982232102</v>
      </c>
      <c r="J55" s="63">
        <v>16.53</v>
      </c>
    </row>
    <row r="56" spans="2:10" ht="15.75" x14ac:dyDescent="0.25">
      <c r="B56" s="70" t="s">
        <v>169</v>
      </c>
      <c r="C56" s="59" t="s">
        <v>184</v>
      </c>
      <c r="D56" s="60" t="s">
        <v>205</v>
      </c>
      <c r="E56" s="63" t="s">
        <v>136</v>
      </c>
      <c r="F56" s="63" t="s">
        <v>136</v>
      </c>
      <c r="G56" s="63" t="s">
        <v>136</v>
      </c>
      <c r="H56" s="63" t="s">
        <v>136</v>
      </c>
      <c r="I56" s="63" t="s">
        <v>136</v>
      </c>
      <c r="J56" s="63" t="s">
        <v>136</v>
      </c>
    </row>
    <row r="57" spans="2:10" x14ac:dyDescent="0.25">
      <c r="B57" s="58" t="s">
        <v>171</v>
      </c>
      <c r="C57" s="128" t="s">
        <v>185</v>
      </c>
      <c r="D57" s="128"/>
      <c r="E57" s="128"/>
      <c r="F57" s="128"/>
      <c r="G57" s="128"/>
      <c r="H57" s="128"/>
      <c r="I57" s="128"/>
      <c r="J57" s="128"/>
    </row>
    <row r="58" spans="2:10" ht="25.5" x14ac:dyDescent="0.25">
      <c r="B58" s="58" t="s">
        <v>173</v>
      </c>
      <c r="C58" s="59" t="s">
        <v>174</v>
      </c>
      <c r="D58" s="60" t="s">
        <v>206</v>
      </c>
      <c r="E58" s="148">
        <v>1.9</v>
      </c>
      <c r="F58" s="148">
        <v>1.9</v>
      </c>
      <c r="G58" s="148">
        <v>1.9</v>
      </c>
      <c r="H58" s="148">
        <v>1.9</v>
      </c>
      <c r="I58" s="148">
        <v>1.9</v>
      </c>
      <c r="J58" s="148">
        <v>1.9</v>
      </c>
    </row>
    <row r="60" spans="2:10" x14ac:dyDescent="0.25">
      <c r="B60" s="120" t="s">
        <v>275</v>
      </c>
      <c r="C60" s="130"/>
      <c r="D60" s="130"/>
      <c r="E60" s="130"/>
      <c r="F60" s="130"/>
      <c r="G60" s="130"/>
      <c r="H60" s="130"/>
      <c r="I60" s="130"/>
      <c r="J60" s="130"/>
    </row>
    <row r="61" spans="2:10" x14ac:dyDescent="0.25">
      <c r="B61" s="71"/>
      <c r="C61" s="72"/>
      <c r="D61" s="72"/>
      <c r="E61" s="72"/>
      <c r="F61" s="72"/>
      <c r="G61" s="72"/>
      <c r="H61" s="72"/>
      <c r="I61" s="72"/>
      <c r="J61" s="72"/>
    </row>
    <row r="62" spans="2:10" ht="25.5" x14ac:dyDescent="0.25">
      <c r="B62" s="49" t="s">
        <v>0</v>
      </c>
      <c r="C62" s="50" t="s">
        <v>128</v>
      </c>
      <c r="D62" s="52" t="s">
        <v>186</v>
      </c>
      <c r="E62" s="83" t="s">
        <v>268</v>
      </c>
      <c r="F62" s="83" t="s">
        <v>269</v>
      </c>
      <c r="G62" s="83" t="s">
        <v>239</v>
      </c>
      <c r="H62" s="83" t="s">
        <v>270</v>
      </c>
      <c r="I62" s="83" t="s">
        <v>271</v>
      </c>
      <c r="J62" s="83" t="s">
        <v>272</v>
      </c>
    </row>
    <row r="63" spans="2:10" x14ac:dyDescent="0.25">
      <c r="B63" s="49" t="s">
        <v>6</v>
      </c>
      <c r="C63" s="119" t="s">
        <v>187</v>
      </c>
      <c r="D63" s="119"/>
      <c r="E63" s="119"/>
      <c r="F63" s="119"/>
      <c r="G63" s="119"/>
      <c r="H63" s="119"/>
      <c r="I63" s="119"/>
      <c r="J63" s="119"/>
    </row>
    <row r="64" spans="2:10" x14ac:dyDescent="0.25">
      <c r="B64" s="49" t="s">
        <v>8</v>
      </c>
      <c r="C64" s="50" t="s">
        <v>130</v>
      </c>
      <c r="D64" s="52" t="s">
        <v>131</v>
      </c>
      <c r="E64" s="63" t="s">
        <v>136</v>
      </c>
      <c r="F64" s="63">
        <v>0.3</v>
      </c>
      <c r="G64" s="63">
        <v>0.3</v>
      </c>
      <c r="H64" s="63">
        <v>0.3</v>
      </c>
      <c r="I64" s="63">
        <v>0.3</v>
      </c>
      <c r="J64" s="63">
        <v>0.3</v>
      </c>
    </row>
    <row r="65" spans="2:10" x14ac:dyDescent="0.25">
      <c r="B65" s="49" t="s">
        <v>39</v>
      </c>
      <c r="C65" s="50" t="s">
        <v>132</v>
      </c>
      <c r="D65" s="52" t="s">
        <v>133</v>
      </c>
      <c r="E65" s="4">
        <v>24</v>
      </c>
      <c r="F65" s="4">
        <v>24</v>
      </c>
      <c r="G65" s="4">
        <v>24</v>
      </c>
      <c r="H65" s="4">
        <v>24</v>
      </c>
      <c r="I65" s="4">
        <v>24</v>
      </c>
      <c r="J65" s="4">
        <v>24</v>
      </c>
    </row>
    <row r="66" spans="2:10" x14ac:dyDescent="0.25">
      <c r="B66" s="49" t="s">
        <v>48</v>
      </c>
      <c r="C66" s="50" t="s">
        <v>157</v>
      </c>
      <c r="D66" s="52" t="s">
        <v>135</v>
      </c>
      <c r="E66" s="62">
        <v>17.200920614841415</v>
      </c>
      <c r="F66" s="62">
        <v>17.313373069285554</v>
      </c>
      <c r="G66" s="62">
        <v>11.40803949601082</v>
      </c>
      <c r="H66" s="62">
        <v>11.378593663995522</v>
      </c>
      <c r="I66" s="62">
        <v>10.375801455462796</v>
      </c>
      <c r="J66" s="62">
        <v>9.8000000000000007</v>
      </c>
    </row>
    <row r="67" spans="2:10" x14ac:dyDescent="0.25">
      <c r="B67" s="49" t="s">
        <v>49</v>
      </c>
      <c r="C67" s="50" t="s">
        <v>137</v>
      </c>
      <c r="D67" s="52" t="s">
        <v>188</v>
      </c>
      <c r="E67" s="62">
        <v>274.9937888198757</v>
      </c>
      <c r="F67" s="62">
        <v>274.22829377432151</v>
      </c>
      <c r="G67" s="62">
        <v>222.55519817764659</v>
      </c>
      <c r="H67" s="62">
        <v>218.40143541185645</v>
      </c>
      <c r="I67" s="62">
        <v>218.99845900527833</v>
      </c>
      <c r="J67" s="11">
        <v>248.22</v>
      </c>
    </row>
    <row r="68" spans="2:10" x14ac:dyDescent="0.25">
      <c r="B68" s="49" t="s">
        <v>71</v>
      </c>
      <c r="C68" s="50" t="s">
        <v>141</v>
      </c>
      <c r="D68" s="52" t="s">
        <v>135</v>
      </c>
      <c r="E68" s="63" t="s">
        <v>136</v>
      </c>
      <c r="F68" s="63" t="s">
        <v>136</v>
      </c>
      <c r="G68" s="63" t="s">
        <v>136</v>
      </c>
      <c r="H68" s="63" t="s">
        <v>136</v>
      </c>
      <c r="I68" s="63" t="s">
        <v>136</v>
      </c>
      <c r="J68" s="63" t="s">
        <v>136</v>
      </c>
    </row>
    <row r="69" spans="2:10" x14ac:dyDescent="0.25">
      <c r="B69" s="49" t="s">
        <v>72</v>
      </c>
      <c r="C69" s="50" t="s">
        <v>140</v>
      </c>
      <c r="D69" s="52" t="s">
        <v>135</v>
      </c>
      <c r="E69" s="63" t="s">
        <v>136</v>
      </c>
      <c r="F69" s="63" t="s">
        <v>136</v>
      </c>
      <c r="G69" s="63" t="s">
        <v>136</v>
      </c>
      <c r="H69" s="63" t="s">
        <v>136</v>
      </c>
      <c r="I69" s="63" t="s">
        <v>136</v>
      </c>
      <c r="J69" s="63" t="s">
        <v>136</v>
      </c>
    </row>
    <row r="70" spans="2:10" x14ac:dyDescent="0.25">
      <c r="B70" s="49" t="s">
        <v>11</v>
      </c>
      <c r="C70" s="119" t="s">
        <v>142</v>
      </c>
      <c r="D70" s="119"/>
      <c r="E70" s="119"/>
      <c r="F70" s="119"/>
      <c r="G70" s="119"/>
      <c r="H70" s="119"/>
      <c r="I70" s="119"/>
      <c r="J70" s="119"/>
    </row>
    <row r="71" spans="2:10" x14ac:dyDescent="0.25">
      <c r="B71" s="49" t="s">
        <v>9</v>
      </c>
      <c r="C71" s="50" t="s">
        <v>160</v>
      </c>
      <c r="D71" s="52" t="s">
        <v>135</v>
      </c>
      <c r="E71" s="11">
        <v>30.5</v>
      </c>
      <c r="F71" s="11">
        <v>30.5</v>
      </c>
      <c r="G71" s="11">
        <v>35</v>
      </c>
      <c r="H71" s="11">
        <v>40</v>
      </c>
      <c r="I71" s="11">
        <v>45</v>
      </c>
      <c r="J71" s="11">
        <v>50</v>
      </c>
    </row>
    <row r="72" spans="2:10" x14ac:dyDescent="0.25">
      <c r="B72" s="49" t="s">
        <v>14</v>
      </c>
      <c r="C72" s="50" t="s">
        <v>143</v>
      </c>
      <c r="D72" s="52" t="s">
        <v>135</v>
      </c>
      <c r="E72" s="5">
        <v>10.1</v>
      </c>
      <c r="F72" s="5">
        <v>20</v>
      </c>
      <c r="G72" s="5">
        <v>40</v>
      </c>
      <c r="H72" s="5">
        <v>70</v>
      </c>
      <c r="I72" s="5">
        <v>90</v>
      </c>
      <c r="J72" s="5">
        <v>100</v>
      </c>
    </row>
    <row r="73" spans="2:10" x14ac:dyDescent="0.25">
      <c r="B73" s="49" t="s">
        <v>144</v>
      </c>
      <c r="C73" s="119" t="s">
        <v>189</v>
      </c>
      <c r="D73" s="119"/>
      <c r="E73" s="119"/>
      <c r="F73" s="119"/>
      <c r="G73" s="119"/>
      <c r="H73" s="119"/>
      <c r="I73" s="119"/>
      <c r="J73" s="119"/>
    </row>
    <row r="74" spans="2:10" ht="25.5" x14ac:dyDescent="0.25">
      <c r="B74" s="49" t="s">
        <v>146</v>
      </c>
      <c r="C74" s="50" t="s">
        <v>147</v>
      </c>
      <c r="D74" s="52" t="s">
        <v>135</v>
      </c>
      <c r="E74" s="63" t="s">
        <v>136</v>
      </c>
      <c r="F74" s="63" t="s">
        <v>136</v>
      </c>
      <c r="G74" s="63" t="s">
        <v>136</v>
      </c>
      <c r="H74" s="63" t="s">
        <v>136</v>
      </c>
      <c r="I74" s="63" t="s">
        <v>136</v>
      </c>
      <c r="J74" s="63" t="s">
        <v>136</v>
      </c>
    </row>
    <row r="75" spans="2:10" x14ac:dyDescent="0.25">
      <c r="B75" s="49" t="s">
        <v>148</v>
      </c>
      <c r="C75" s="50" t="s">
        <v>149</v>
      </c>
      <c r="D75" s="52" t="s">
        <v>135</v>
      </c>
      <c r="E75" s="4">
        <v>0</v>
      </c>
      <c r="F75" s="62">
        <v>0.27836812199990002</v>
      </c>
      <c r="G75" s="62">
        <v>2.1529097172459584</v>
      </c>
      <c r="H75" s="62">
        <v>2.829580375997097</v>
      </c>
      <c r="I75" s="62">
        <v>2.0642525589075635</v>
      </c>
      <c r="J75" s="62">
        <v>13.43</v>
      </c>
    </row>
    <row r="76" spans="2:10" x14ac:dyDescent="0.25">
      <c r="B76" s="49" t="s">
        <v>151</v>
      </c>
      <c r="C76" s="50" t="s">
        <v>190</v>
      </c>
      <c r="D76" s="52" t="s">
        <v>191</v>
      </c>
      <c r="E76" s="73">
        <v>0.20645723144606395</v>
      </c>
      <c r="F76" s="73">
        <v>0.20998130031393147</v>
      </c>
      <c r="G76" s="73">
        <v>0.15569452733736408</v>
      </c>
      <c r="H76" s="73">
        <v>0.15440978417943663</v>
      </c>
      <c r="I76" s="73">
        <v>0.13720014146859033</v>
      </c>
      <c r="J76" s="11">
        <v>0.11</v>
      </c>
    </row>
    <row r="77" spans="2:10" x14ac:dyDescent="0.25">
      <c r="B77" s="49" t="s">
        <v>164</v>
      </c>
      <c r="C77" s="119" t="s">
        <v>192</v>
      </c>
      <c r="D77" s="119"/>
      <c r="E77" s="119"/>
      <c r="F77" s="119"/>
      <c r="G77" s="119"/>
      <c r="H77" s="119"/>
      <c r="I77" s="119"/>
      <c r="J77" s="119"/>
    </row>
    <row r="78" spans="2:10" x14ac:dyDescent="0.25">
      <c r="B78" s="49" t="s">
        <v>166</v>
      </c>
      <c r="C78" s="50" t="s">
        <v>193</v>
      </c>
      <c r="D78" s="52" t="s">
        <v>194</v>
      </c>
      <c r="E78" s="23">
        <v>0.19505475292071531</v>
      </c>
      <c r="F78" s="23">
        <v>0.19623681787396599</v>
      </c>
      <c r="G78" s="23">
        <v>0.22525341756708603</v>
      </c>
      <c r="H78" s="23">
        <v>0.22624473684210525</v>
      </c>
      <c r="I78" s="23">
        <v>0.2276444450347451</v>
      </c>
      <c r="J78" s="23">
        <v>0.22907308459290848</v>
      </c>
    </row>
    <row r="79" spans="2:10" x14ac:dyDescent="0.25">
      <c r="B79" s="49" t="s">
        <v>168</v>
      </c>
      <c r="C79" s="50" t="s">
        <v>195</v>
      </c>
      <c r="D79" s="52" t="s">
        <v>196</v>
      </c>
      <c r="E79" s="6">
        <v>0.24973193693523385</v>
      </c>
      <c r="F79" s="6">
        <v>0.25289896430229281</v>
      </c>
      <c r="G79" s="6">
        <v>0.30723858646743696</v>
      </c>
      <c r="H79" s="6">
        <v>0.30955527985875847</v>
      </c>
      <c r="I79" s="6">
        <v>0.31024980342988295</v>
      </c>
      <c r="J79" s="6">
        <v>0.31217333956211052</v>
      </c>
    </row>
    <row r="80" spans="2:10" ht="25.5" x14ac:dyDescent="0.25">
      <c r="B80" s="49" t="s">
        <v>169</v>
      </c>
      <c r="C80" s="50" t="s">
        <v>197</v>
      </c>
      <c r="D80" s="52" t="s">
        <v>198</v>
      </c>
      <c r="E80" s="6">
        <v>36.613104465197168</v>
      </c>
      <c r="F80" s="6">
        <v>36.858206058945733</v>
      </c>
      <c r="G80" s="6">
        <v>42.573880691667021</v>
      </c>
      <c r="H80" s="6">
        <v>42.772104785990365</v>
      </c>
      <c r="I80" s="6">
        <v>43.022292113819411</v>
      </c>
      <c r="J80" s="6">
        <v>43.288327503671063</v>
      </c>
    </row>
    <row r="81" spans="2:10" x14ac:dyDescent="0.25">
      <c r="B81" s="49" t="s">
        <v>199</v>
      </c>
      <c r="C81" s="50" t="s">
        <v>200</v>
      </c>
      <c r="D81" s="52" t="s">
        <v>201</v>
      </c>
      <c r="E81" s="63" t="s">
        <v>136</v>
      </c>
      <c r="F81" s="63" t="s">
        <v>136</v>
      </c>
      <c r="G81" s="63" t="s">
        <v>136</v>
      </c>
      <c r="H81" s="63" t="s">
        <v>136</v>
      </c>
      <c r="I81" s="63" t="s">
        <v>136</v>
      </c>
      <c r="J81" s="63" t="s">
        <v>136</v>
      </c>
    </row>
    <row r="82" spans="2:10" ht="25.5" x14ac:dyDescent="0.25">
      <c r="B82" s="49" t="s">
        <v>202</v>
      </c>
      <c r="C82" s="50" t="s">
        <v>203</v>
      </c>
      <c r="D82" s="52" t="s">
        <v>204</v>
      </c>
      <c r="E82" s="63" t="s">
        <v>136</v>
      </c>
      <c r="F82" s="63" t="s">
        <v>136</v>
      </c>
      <c r="G82" s="63" t="s">
        <v>136</v>
      </c>
      <c r="H82" s="63" t="s">
        <v>136</v>
      </c>
      <c r="I82" s="63" t="s">
        <v>136</v>
      </c>
      <c r="J82" s="63" t="s">
        <v>136</v>
      </c>
    </row>
    <row r="83" spans="2:10" x14ac:dyDescent="0.25">
      <c r="B83" s="74"/>
    </row>
  </sheetData>
  <mergeCells count="21">
    <mergeCell ref="C77:J77"/>
    <mergeCell ref="C43:J43"/>
    <mergeCell ref="C48:J48"/>
    <mergeCell ref="C50:J50"/>
    <mergeCell ref="C53:J53"/>
    <mergeCell ref="C57:J57"/>
    <mergeCell ref="B60:J60"/>
    <mergeCell ref="C63:J63"/>
    <mergeCell ref="C70:J70"/>
    <mergeCell ref="C73:J73"/>
    <mergeCell ref="C33:J33"/>
    <mergeCell ref="C37:J37"/>
    <mergeCell ref="B40:J40"/>
    <mergeCell ref="C23:J23"/>
    <mergeCell ref="C28:J28"/>
    <mergeCell ref="C31:J31"/>
    <mergeCell ref="C5:J5"/>
    <mergeCell ref="C13:J13"/>
    <mergeCell ref="C15:J15"/>
    <mergeCell ref="B20:J20"/>
    <mergeCell ref="B2:J2"/>
  </mergeCells>
  <pageMargins left="0.31496062992125984" right="0.31496062992125984" top="0.35433070866141736" bottom="0.35433070866141736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Теплоснабжение</vt:lpstr>
      <vt:lpstr>Водоснабжение</vt:lpstr>
      <vt:lpstr>Водоотведение</vt:lpstr>
      <vt:lpstr>Электроснабжение</vt:lpstr>
      <vt:lpstr>Газоснабжение</vt:lpstr>
      <vt:lpstr>Сводный перечень</vt:lpstr>
      <vt:lpstr>Целевые показатели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Сандалов Андрей Павлович</dc:creator>
  <cp:lastModifiedBy>Вика</cp:lastModifiedBy>
  <cp:lastPrinted>2018-07-13T07:56:26Z</cp:lastPrinted>
  <dcterms:created xsi:type="dcterms:W3CDTF">2015-03-15T02:51:35Z</dcterms:created>
  <dcterms:modified xsi:type="dcterms:W3CDTF">2018-07-22T22:46:52Z</dcterms:modified>
</cp:coreProperties>
</file>