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Сорокина\2024\нпа\РСД о бюджете\декабрь\"/>
    </mc:Choice>
  </mc:AlternateContent>
  <bookViews>
    <workbookView xWindow="0" yWindow="0" windowWidth="20730" windowHeight="10635"/>
  </bookViews>
  <sheets>
    <sheet name="5" sheetId="22" r:id="rId1"/>
  </sheets>
  <definedNames>
    <definedName name="_xlnm._FilterDatabase" localSheetId="0" hidden="1">'5'!$B$8:$I$26</definedName>
    <definedName name="_xlnm.Print_Titles" localSheetId="0">'5'!$B:$B</definedName>
    <definedName name="_xlnm.Print_Area" localSheetId="0">'5'!$A$1:$I$61</definedName>
  </definedNames>
  <calcPr calcId="152511"/>
</workbook>
</file>

<file path=xl/calcChain.xml><?xml version="1.0" encoding="utf-8"?>
<calcChain xmlns="http://schemas.openxmlformats.org/spreadsheetml/2006/main">
  <c r="G29" i="22" l="1"/>
  <c r="G18" i="22"/>
  <c r="G17" i="22"/>
  <c r="G16" i="22"/>
  <c r="G41" i="22"/>
  <c r="G39" i="22"/>
  <c r="G9" i="22" l="1"/>
  <c r="G10" i="22"/>
  <c r="G11" i="22"/>
  <c r="G36" i="22" l="1"/>
  <c r="G25" i="22"/>
  <c r="G38" i="22" s="1"/>
  <c r="G46" i="22" l="1"/>
  <c r="G53" i="22"/>
  <c r="H9" i="22" l="1"/>
  <c r="I9" i="22"/>
  <c r="G22" i="22" l="1"/>
  <c r="G57" i="22" l="1"/>
  <c r="G12" i="22"/>
  <c r="G19" i="22"/>
  <c r="G60" i="22"/>
  <c r="G15" i="22"/>
  <c r="H17" i="22"/>
  <c r="I25" i="22"/>
  <c r="I24" i="22" s="1"/>
  <c r="I23" i="22" s="1"/>
  <c r="H21" i="22"/>
  <c r="I14" i="22"/>
  <c r="H10" i="22"/>
  <c r="I16" i="22"/>
  <c r="H16" i="22"/>
  <c r="I22" i="22"/>
  <c r="I21" i="22" s="1"/>
  <c r="H14" i="22"/>
  <c r="H25" i="22"/>
  <c r="H24" i="22" s="1"/>
  <c r="H23" i="22" s="1"/>
  <c r="G24" i="22"/>
  <c r="G61" i="22" l="1"/>
</calcChain>
</file>

<file path=xl/sharedStrings.xml><?xml version="1.0" encoding="utf-8"?>
<sst xmlns="http://schemas.openxmlformats.org/spreadsheetml/2006/main" count="172" uniqueCount="76">
  <si>
    <t>01</t>
  </si>
  <si>
    <t>02</t>
  </si>
  <si>
    <t>04</t>
  </si>
  <si>
    <t>14</t>
  </si>
  <si>
    <t>03</t>
  </si>
  <si>
    <t>09</t>
  </si>
  <si>
    <t>05</t>
  </si>
  <si>
    <t>10</t>
  </si>
  <si>
    <t>Раздел</t>
  </si>
  <si>
    <t>Подраздел</t>
  </si>
  <si>
    <t>13</t>
  </si>
  <si>
    <t>Целевая статья раздела</t>
  </si>
  <si>
    <t>расходы, осуществляемые за счет субвенций из бюджетов вышестоящих уровней</t>
  </si>
  <si>
    <t>04.0.01.99990</t>
  </si>
  <si>
    <t>04.0.02.99990</t>
  </si>
  <si>
    <t>06.0.01.02040</t>
  </si>
  <si>
    <t>10.0.01.89020</t>
  </si>
  <si>
    <t>01.0.02.20902</t>
  </si>
  <si>
    <t>08.0.02.99990</t>
  </si>
  <si>
    <t>04.0.02.20904</t>
  </si>
  <si>
    <t>расходы, осуществляемые по вопросам местного значения сельского поселения</t>
  </si>
  <si>
    <t>02.0.01.82300</t>
  </si>
  <si>
    <t>02.0.01.S2300</t>
  </si>
  <si>
    <t>05.0.03.99990</t>
  </si>
  <si>
    <t>06.0.01.02030</t>
  </si>
  <si>
    <t>07.0.01.00600</t>
  </si>
  <si>
    <t>07.0.02.00600</t>
  </si>
  <si>
    <t>06.0.02.04910</t>
  </si>
  <si>
    <t>рублей</t>
  </si>
  <si>
    <t>в том числе</t>
  </si>
  <si>
    <t>06.0.04.D9300</t>
  </si>
  <si>
    <t>06.0.04.59300</t>
  </si>
  <si>
    <t>09.0.03.99990</t>
  </si>
  <si>
    <t>Ответственный исполнитель/ соисполнитель программы</t>
  </si>
  <si>
    <t>Наименование программы</t>
  </si>
  <si>
    <t>№ п/п</t>
  </si>
  <si>
    <t>МУ «Администрация сельского поселения Куть-  Ях»</t>
  </si>
  <si>
    <t>итого</t>
  </si>
  <si>
    <t>Всего по программам</t>
  </si>
  <si>
    <t>МУ «Администрация сельского поселения Куть-  Ях»/ МКУ "Административно-хозяйственное обслуживание"</t>
  </si>
  <si>
    <t>07.0.02.89005</t>
  </si>
  <si>
    <t>10.0.01.89021</t>
  </si>
  <si>
    <t xml:space="preserve">от                                 № </t>
  </si>
  <si>
    <t>Объем бюджетных ассигнований на реализацию муниципальных программ муниципального образования сельского поселения Куть-Ях на 2024 год</t>
  </si>
  <si>
    <t>Всего на 2024 год</t>
  </si>
  <si>
    <t>Муниципальная программа "Развитие и совершенствование сети автомобильных дорог общего пользования муниципального образования сельского поселения Куть-Ях на 2023-2027 годы"</t>
  </si>
  <si>
    <t>Муниципальная программа "Профилактика правонарушений на территории сельского поселения Куть-Ях на 2023-2027 годы"</t>
  </si>
  <si>
    <t>Муниципальная программа "Развитие и применение информационных технологий в муниципальном образовании сельское поселение Куть-Ях на 2023-2027 годы"</t>
  </si>
  <si>
    <t>Муниципальная программа «Формирование современной городской среды в муниципальном образовании сельское поселение Куть-Ях на 2023-2027 годы"</t>
  </si>
  <si>
    <t xml:space="preserve">Муниципальная программа «Совершенствование муниципального управления в муниципальном образовании 
сельское поселение Куть-Ях на 2023-2027 годы»
</t>
  </si>
  <si>
    <t>05.0.03.89006</t>
  </si>
  <si>
    <t>05.0.03.89007</t>
  </si>
  <si>
    <t>Муниципальная программа «Обеспечение деятельности органов местного самоуправления 
сельского поселения Куть-Ях на 2023-2027 годы»</t>
  </si>
  <si>
    <t xml:space="preserve">Муниципальная программа «Управление муниципальным имуществом в сельском поселении Куть-Ях на 2023-2027 годы» </t>
  </si>
  <si>
    <t>Муниципальная программа "Защита населения и территории от чрезвычайных ситуаций, обеспечение пожарной безопасности на территории сельского поселения Куть-Ях на 2023 - 2027 годы"</t>
  </si>
  <si>
    <t>Муниципальная программа «Управление муниципальными финансами в сельском поселении Куть-Ях на 2023-2027 годы"</t>
  </si>
  <si>
    <t>07</t>
  </si>
  <si>
    <t>06.0.03.02400</t>
  </si>
  <si>
    <t>09.0.01.99990</t>
  </si>
  <si>
    <t>09.0.02.99990</t>
  </si>
  <si>
    <t>01.0.01.83000</t>
  </si>
  <si>
    <t>01.0.01.S3000</t>
  </si>
  <si>
    <t xml:space="preserve">решению Совета депутатов                   сельского поселения Куть -Ях                                                                      </t>
  </si>
  <si>
    <t>05.0.03.L5762</t>
  </si>
  <si>
    <t>06.0.01.85150</t>
  </si>
  <si>
    <t>06.0.01.89010</t>
  </si>
  <si>
    <t>07.0.02.89010</t>
  </si>
  <si>
    <t>07.0.01.85060</t>
  </si>
  <si>
    <t xml:space="preserve">Приложение 7 к                                                                                                                   </t>
  </si>
  <si>
    <t>08.0.02.67484</t>
  </si>
  <si>
    <t>08.0.02.6748S</t>
  </si>
  <si>
    <t>08.0.02.82901</t>
  </si>
  <si>
    <t>08.0.02.S2901</t>
  </si>
  <si>
    <t>07.0.02.89013</t>
  </si>
  <si>
    <t>06.0.01.89015</t>
  </si>
  <si>
    <t>06.0.02.89010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</si>
</sst>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00"/>
    <numFmt numFmtId="166" formatCode="#,##0.000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indexed="10"/>
      <name val="Arial"/>
      <family val="2"/>
      <charset val="204"/>
    </font>
    <font>
      <i/>
      <sz val="12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 wrapText="1"/>
    </xf>
    <xf numFmtId="164" fontId="1" fillId="0" borderId="0" applyFont="0" applyFill="0" applyBorder="0" applyAlignment="0" applyProtection="0"/>
  </cellStyleXfs>
  <cellXfs count="76">
    <xf numFmtId="0" fontId="0" fillId="0" borderId="0" xfId="0">
      <alignment vertical="center" wrapText="1"/>
    </xf>
    <xf numFmtId="0" fontId="3" fillId="0" borderId="0" xfId="0" applyFont="1" applyFill="1">
      <alignment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>
      <alignment vertical="center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" fontId="7" fillId="0" borderId="0" xfId="0" applyNumberFormat="1" applyFont="1" applyFill="1" applyBorder="1" applyAlignment="1">
      <alignment horizontal="right" vertical="top" wrapText="1"/>
    </xf>
    <xf numFmtId="165" fontId="11" fillId="0" borderId="0" xfId="0" applyNumberFormat="1" applyFont="1" applyFill="1" applyAlignment="1">
      <alignment vertical="top" wrapText="1"/>
    </xf>
    <xf numFmtId="0" fontId="11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" fontId="11" fillId="0" borderId="1" xfId="0" applyNumberFormat="1" applyFont="1" applyFill="1" applyBorder="1" applyAlignment="1">
      <alignment horizontal="right" vertical="top" wrapText="1"/>
    </xf>
    <xf numFmtId="49" fontId="11" fillId="0" borderId="1" xfId="1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>
      <alignment vertical="center" wrapText="1"/>
    </xf>
    <xf numFmtId="49" fontId="11" fillId="0" borderId="1" xfId="1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right" vertical="top" wrapText="1"/>
    </xf>
    <xf numFmtId="49" fontId="11" fillId="0" borderId="2" xfId="1" applyNumberFormat="1" applyFont="1" applyFill="1" applyBorder="1" applyAlignment="1">
      <alignment horizontal="center" vertical="top" wrapText="1"/>
    </xf>
    <xf numFmtId="49" fontId="11" fillId="0" borderId="2" xfId="0" applyNumberFormat="1" applyFont="1" applyFill="1" applyBorder="1" applyAlignment="1">
      <alignment horizontal="center" vertical="top" wrapText="1"/>
    </xf>
    <xf numFmtId="4" fontId="11" fillId="0" borderId="2" xfId="0" applyNumberFormat="1" applyFont="1" applyFill="1" applyBorder="1" applyAlignment="1">
      <alignment horizontal="right" vertical="top" wrapText="1"/>
    </xf>
    <xf numFmtId="4" fontId="3" fillId="0" borderId="0" xfId="0" applyNumberFormat="1" applyFont="1" applyFill="1" applyBorder="1" applyAlignment="1">
      <alignment horizontal="right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11" fillId="0" borderId="1" xfId="1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right" vertical="top" wrapText="1"/>
    </xf>
    <xf numFmtId="49" fontId="11" fillId="0" borderId="1" xfId="1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right" vertical="top" wrapText="1"/>
    </xf>
    <xf numFmtId="49" fontId="11" fillId="0" borderId="1" xfId="1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right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165" fontId="11" fillId="0" borderId="0" xfId="0" applyNumberFormat="1" applyFont="1" applyFill="1" applyAlignment="1">
      <alignment horizontal="left" vertical="top" wrapText="1"/>
    </xf>
    <xf numFmtId="166" fontId="11" fillId="0" borderId="0" xfId="0" applyNumberFormat="1" applyFont="1" applyFill="1" applyAlignment="1">
      <alignment horizontal="left" vertical="top" wrapText="1"/>
    </xf>
    <xf numFmtId="0" fontId="9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right" vertical="center" wrapText="1"/>
    </xf>
    <xf numFmtId="0" fontId="11" fillId="0" borderId="5" xfId="0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view="pageBreakPreview" topLeftCell="A40" zoomScaleNormal="70" zoomScaleSheetLayoutView="100" workbookViewId="0">
      <selection activeCell="G30" sqref="G30"/>
    </sheetView>
  </sheetViews>
  <sheetFormatPr defaultColWidth="9.140625" defaultRowHeight="15" x14ac:dyDescent="0.2"/>
  <cols>
    <col min="1" max="1" width="5.7109375" style="1" customWidth="1"/>
    <col min="2" max="2" width="67.5703125" style="1" customWidth="1"/>
    <col min="3" max="3" width="40.7109375" style="1" customWidth="1"/>
    <col min="4" max="4" width="7.7109375" style="2" customWidth="1"/>
    <col min="5" max="5" width="7.42578125" style="2" customWidth="1"/>
    <col min="6" max="6" width="17.7109375" style="6" customWidth="1"/>
    <col min="7" max="7" width="20.5703125" style="1" customWidth="1"/>
    <col min="8" max="8" width="21.7109375" style="1" hidden="1" customWidth="1"/>
    <col min="9" max="9" width="15.7109375" style="1" hidden="1" customWidth="1"/>
    <col min="10" max="16384" width="9.140625" style="1"/>
  </cols>
  <sheetData>
    <row r="1" spans="1:9" ht="16.5" customHeight="1" x14ac:dyDescent="0.2">
      <c r="E1" s="47" t="s">
        <v>68</v>
      </c>
      <c r="F1" s="47"/>
      <c r="G1" s="47"/>
      <c r="H1" s="13"/>
      <c r="I1" s="13"/>
    </row>
    <row r="2" spans="1:9" ht="41.45" customHeight="1" x14ac:dyDescent="0.2">
      <c r="E2" s="47" t="s">
        <v>62</v>
      </c>
      <c r="F2" s="47"/>
      <c r="G2" s="47"/>
      <c r="H2" s="13"/>
      <c r="I2" s="13"/>
    </row>
    <row r="3" spans="1:9" ht="18.75" customHeight="1" x14ac:dyDescent="0.2">
      <c r="E3" s="48" t="s">
        <v>42</v>
      </c>
      <c r="F3" s="48"/>
      <c r="G3" s="48"/>
      <c r="H3" s="48"/>
      <c r="I3" s="48"/>
    </row>
    <row r="4" spans="1:9" ht="32.450000000000003" customHeight="1" x14ac:dyDescent="0.2">
      <c r="A4" s="49" t="s">
        <v>43</v>
      </c>
      <c r="B4" s="49"/>
      <c r="C4" s="49"/>
      <c r="D4" s="49"/>
      <c r="E4" s="49"/>
      <c r="F4" s="49"/>
      <c r="G4" s="49"/>
      <c r="H4" s="49"/>
      <c r="I4" s="49"/>
    </row>
    <row r="5" spans="1:9" ht="15.75" x14ac:dyDescent="0.2">
      <c r="B5" s="50"/>
      <c r="C5" s="50"/>
      <c r="D5" s="50"/>
      <c r="E5" s="50"/>
      <c r="F5" s="50"/>
      <c r="G5" s="51" t="s">
        <v>28</v>
      </c>
      <c r="H5" s="52"/>
      <c r="I5" s="52"/>
    </row>
    <row r="6" spans="1:9" s="3" customFormat="1" ht="15" customHeight="1" x14ac:dyDescent="0.2">
      <c r="A6" s="59" t="s">
        <v>35</v>
      </c>
      <c r="B6" s="44" t="s">
        <v>34</v>
      </c>
      <c r="C6" s="44" t="s">
        <v>33</v>
      </c>
      <c r="D6" s="44" t="s">
        <v>8</v>
      </c>
      <c r="E6" s="44" t="s">
        <v>9</v>
      </c>
      <c r="F6" s="44" t="s">
        <v>11</v>
      </c>
      <c r="G6" s="44" t="s">
        <v>44</v>
      </c>
      <c r="H6" s="58" t="s">
        <v>29</v>
      </c>
      <c r="I6" s="58"/>
    </row>
    <row r="7" spans="1:9" s="3" customFormat="1" ht="48.75" customHeight="1" x14ac:dyDescent="0.2">
      <c r="A7" s="59"/>
      <c r="B7" s="46"/>
      <c r="C7" s="46"/>
      <c r="D7" s="46"/>
      <c r="E7" s="46"/>
      <c r="F7" s="46"/>
      <c r="G7" s="46"/>
      <c r="H7" s="8" t="s">
        <v>20</v>
      </c>
      <c r="I7" s="8" t="s">
        <v>12</v>
      </c>
    </row>
    <row r="8" spans="1:9" s="3" customFormat="1" ht="15.75" x14ac:dyDescent="0.2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8">
        <v>10</v>
      </c>
      <c r="I8" s="8">
        <v>11</v>
      </c>
    </row>
    <row r="9" spans="1:9" s="4" customFormat="1" ht="20.45" customHeight="1" x14ac:dyDescent="0.2">
      <c r="A9" s="44">
        <v>1</v>
      </c>
      <c r="B9" s="53" t="s">
        <v>45</v>
      </c>
      <c r="C9" s="54" t="s">
        <v>36</v>
      </c>
      <c r="D9" s="25" t="s">
        <v>2</v>
      </c>
      <c r="E9" s="26" t="s">
        <v>5</v>
      </c>
      <c r="F9" s="25" t="s">
        <v>17</v>
      </c>
      <c r="G9" s="27">
        <f>4644732-30+12000+268.66+33.33</f>
        <v>4657003.99</v>
      </c>
      <c r="H9" s="11" t="e">
        <f>#REF!</f>
        <v>#REF!</v>
      </c>
      <c r="I9" s="11" t="e">
        <f>#REF!</f>
        <v>#REF!</v>
      </c>
    </row>
    <row r="10" spans="1:9" s="4" customFormat="1" ht="19.5" customHeight="1" x14ac:dyDescent="0.2">
      <c r="A10" s="45"/>
      <c r="B10" s="53"/>
      <c r="C10" s="54"/>
      <c r="D10" s="30" t="s">
        <v>2</v>
      </c>
      <c r="E10" s="29" t="s">
        <v>5</v>
      </c>
      <c r="F10" s="30" t="s">
        <v>60</v>
      </c>
      <c r="G10" s="31">
        <f>13846230-30</f>
        <v>13846200</v>
      </c>
      <c r="H10" s="11" t="e">
        <f>#REF!</f>
        <v>#REF!</v>
      </c>
      <c r="I10" s="11">
        <v>0</v>
      </c>
    </row>
    <row r="11" spans="1:9" ht="24.6" customHeight="1" x14ac:dyDescent="0.2">
      <c r="A11" s="45"/>
      <c r="B11" s="53"/>
      <c r="C11" s="54"/>
      <c r="D11" s="22" t="s">
        <v>2</v>
      </c>
      <c r="E11" s="23" t="s">
        <v>5</v>
      </c>
      <c r="F11" s="22" t="s">
        <v>61</v>
      </c>
      <c r="G11" s="24">
        <f>1538470+30-33.33</f>
        <v>1538466.67</v>
      </c>
      <c r="H11" s="11"/>
      <c r="I11" s="11"/>
    </row>
    <row r="12" spans="1:9" ht="15" customHeight="1" x14ac:dyDescent="0.2">
      <c r="A12" s="46"/>
      <c r="B12" s="60" t="s">
        <v>37</v>
      </c>
      <c r="C12" s="61"/>
      <c r="D12" s="61"/>
      <c r="E12" s="61"/>
      <c r="F12" s="61"/>
      <c r="G12" s="15">
        <f>SUM(G9:G11)</f>
        <v>20041670.660000004</v>
      </c>
      <c r="H12" s="11"/>
      <c r="I12" s="11"/>
    </row>
    <row r="13" spans="1:9" ht="22.5" customHeight="1" x14ac:dyDescent="0.2">
      <c r="A13" s="40">
        <v>2</v>
      </c>
      <c r="B13" s="68" t="s">
        <v>46</v>
      </c>
      <c r="C13" s="54" t="s">
        <v>36</v>
      </c>
      <c r="D13" s="17" t="s">
        <v>4</v>
      </c>
      <c r="E13" s="18" t="s">
        <v>3</v>
      </c>
      <c r="F13" s="17" t="s">
        <v>21</v>
      </c>
      <c r="G13" s="16">
        <v>17193.18</v>
      </c>
      <c r="H13" s="11"/>
      <c r="I13" s="11"/>
    </row>
    <row r="14" spans="1:9" ht="21" customHeight="1" x14ac:dyDescent="0.2">
      <c r="A14" s="40"/>
      <c r="B14" s="68"/>
      <c r="C14" s="54"/>
      <c r="D14" s="17" t="s">
        <v>4</v>
      </c>
      <c r="E14" s="18" t="s">
        <v>3</v>
      </c>
      <c r="F14" s="17" t="s">
        <v>22</v>
      </c>
      <c r="G14" s="16">
        <v>17193.18</v>
      </c>
      <c r="H14" s="9" t="e">
        <f>#REF!</f>
        <v>#REF!</v>
      </c>
      <c r="I14" s="9" t="e">
        <f>#REF!</f>
        <v>#REF!</v>
      </c>
    </row>
    <row r="15" spans="1:9" ht="16.899999999999999" customHeight="1" x14ac:dyDescent="0.2">
      <c r="A15" s="40"/>
      <c r="B15" s="41" t="s">
        <v>37</v>
      </c>
      <c r="C15" s="41"/>
      <c r="D15" s="41"/>
      <c r="E15" s="41"/>
      <c r="F15" s="41"/>
      <c r="G15" s="15">
        <f>SUM(G13:G14)</f>
        <v>34386.36</v>
      </c>
      <c r="H15" s="9"/>
      <c r="I15" s="9"/>
    </row>
    <row r="16" spans="1:9" s="4" customFormat="1" ht="19.5" customHeight="1" x14ac:dyDescent="0.2">
      <c r="A16" s="40">
        <v>3</v>
      </c>
      <c r="B16" s="53" t="s">
        <v>47</v>
      </c>
      <c r="C16" s="53" t="s">
        <v>39</v>
      </c>
      <c r="D16" s="18" t="s">
        <v>2</v>
      </c>
      <c r="E16" s="18" t="s">
        <v>7</v>
      </c>
      <c r="F16" s="18" t="s">
        <v>13</v>
      </c>
      <c r="G16" s="16">
        <f>212800-5423</f>
        <v>207377</v>
      </c>
      <c r="H16" s="10" t="e">
        <f>#REF!+#REF!</f>
        <v>#REF!</v>
      </c>
      <c r="I16" s="10" t="e">
        <f>#REF!+#REF!</f>
        <v>#REF!</v>
      </c>
    </row>
    <row r="17" spans="1:9" ht="19.149999999999999" customHeight="1" x14ac:dyDescent="0.2">
      <c r="A17" s="40"/>
      <c r="B17" s="53"/>
      <c r="C17" s="53"/>
      <c r="D17" s="18" t="s">
        <v>2</v>
      </c>
      <c r="E17" s="18" t="s">
        <v>7</v>
      </c>
      <c r="F17" s="18" t="s">
        <v>19</v>
      </c>
      <c r="G17" s="16">
        <f>16000-12000</f>
        <v>4000</v>
      </c>
      <c r="H17" s="11" t="e">
        <f>#REF!</f>
        <v>#REF!</v>
      </c>
      <c r="I17" s="11">
        <v>0</v>
      </c>
    </row>
    <row r="18" spans="1:9" ht="24" customHeight="1" x14ac:dyDescent="0.2">
      <c r="A18" s="40"/>
      <c r="B18" s="53"/>
      <c r="C18" s="53"/>
      <c r="D18" s="18" t="s">
        <v>2</v>
      </c>
      <c r="E18" s="18" t="s">
        <v>7</v>
      </c>
      <c r="F18" s="18" t="s">
        <v>14</v>
      </c>
      <c r="G18" s="16">
        <f>466113-165477</f>
        <v>300636</v>
      </c>
      <c r="H18" s="11"/>
      <c r="I18" s="11"/>
    </row>
    <row r="19" spans="1:9" ht="16.149999999999999" customHeight="1" x14ac:dyDescent="0.2">
      <c r="A19" s="40"/>
      <c r="B19" s="41" t="s">
        <v>37</v>
      </c>
      <c r="C19" s="41"/>
      <c r="D19" s="41"/>
      <c r="E19" s="41"/>
      <c r="F19" s="41"/>
      <c r="G19" s="15">
        <f>SUM(G16:G18)</f>
        <v>512013</v>
      </c>
      <c r="H19" s="9"/>
      <c r="I19" s="9"/>
    </row>
    <row r="20" spans="1:9" ht="20.25" customHeight="1" x14ac:dyDescent="0.2">
      <c r="A20" s="40">
        <v>4</v>
      </c>
      <c r="B20" s="53" t="s">
        <v>48</v>
      </c>
      <c r="C20" s="53" t="s">
        <v>36</v>
      </c>
      <c r="D20" s="25" t="s">
        <v>6</v>
      </c>
      <c r="E20" s="26" t="s">
        <v>4</v>
      </c>
      <c r="F20" s="25" t="s">
        <v>50</v>
      </c>
      <c r="G20" s="27">
        <v>9500000</v>
      </c>
      <c r="H20" s="9"/>
      <c r="I20" s="9"/>
    </row>
    <row r="21" spans="1:9" ht="20.45" customHeight="1" x14ac:dyDescent="0.2">
      <c r="A21" s="40"/>
      <c r="B21" s="53"/>
      <c r="C21" s="53"/>
      <c r="D21" s="17" t="s">
        <v>6</v>
      </c>
      <c r="E21" s="18" t="s">
        <v>4</v>
      </c>
      <c r="F21" s="17" t="s">
        <v>51</v>
      </c>
      <c r="G21" s="16">
        <v>12500000</v>
      </c>
      <c r="H21" s="11">
        <f>H22</f>
        <v>0</v>
      </c>
      <c r="I21" s="11" t="e">
        <f>I22</f>
        <v>#REF!</v>
      </c>
    </row>
    <row r="22" spans="1:9" ht="19.149999999999999" customHeight="1" x14ac:dyDescent="0.2">
      <c r="A22" s="40"/>
      <c r="B22" s="53"/>
      <c r="C22" s="53"/>
      <c r="D22" s="22" t="s">
        <v>6</v>
      </c>
      <c r="E22" s="22" t="s">
        <v>4</v>
      </c>
      <c r="F22" s="22" t="s">
        <v>23</v>
      </c>
      <c r="G22" s="24">
        <f>1811320-12000</f>
        <v>1799320</v>
      </c>
      <c r="H22" s="11">
        <v>0</v>
      </c>
      <c r="I22" s="11" t="e">
        <f>#REF!</f>
        <v>#REF!</v>
      </c>
    </row>
    <row r="23" spans="1:9" ht="19.5" customHeight="1" x14ac:dyDescent="0.2">
      <c r="A23" s="40"/>
      <c r="B23" s="53"/>
      <c r="C23" s="53"/>
      <c r="D23" s="17" t="s">
        <v>6</v>
      </c>
      <c r="E23" s="17" t="s">
        <v>4</v>
      </c>
      <c r="F23" s="17" t="s">
        <v>63</v>
      </c>
      <c r="G23" s="16">
        <v>2923990.6</v>
      </c>
      <c r="H23" s="10" t="e">
        <f>H24</f>
        <v>#REF!</v>
      </c>
      <c r="I23" s="10" t="e">
        <f>I24</f>
        <v>#REF!</v>
      </c>
    </row>
    <row r="24" spans="1:9" ht="16.149999999999999" customHeight="1" x14ac:dyDescent="0.2">
      <c r="A24" s="40"/>
      <c r="B24" s="41" t="s">
        <v>37</v>
      </c>
      <c r="C24" s="41"/>
      <c r="D24" s="41"/>
      <c r="E24" s="41"/>
      <c r="F24" s="41"/>
      <c r="G24" s="15">
        <f>SUM(G20:G23)</f>
        <v>26723310.600000001</v>
      </c>
      <c r="H24" s="11" t="e">
        <f>H25</f>
        <v>#REF!</v>
      </c>
      <c r="I24" s="11" t="e">
        <f>I25</f>
        <v>#REF!</v>
      </c>
    </row>
    <row r="25" spans="1:9" ht="23.25" customHeight="1" x14ac:dyDescent="0.2">
      <c r="A25" s="44">
        <v>5</v>
      </c>
      <c r="B25" s="42" t="s">
        <v>49</v>
      </c>
      <c r="C25" s="42" t="s">
        <v>36</v>
      </c>
      <c r="D25" s="32" t="s">
        <v>0</v>
      </c>
      <c r="E25" s="32" t="s">
        <v>1</v>
      </c>
      <c r="F25" s="32" t="s">
        <v>24</v>
      </c>
      <c r="G25" s="34">
        <f>1141362+195300</f>
        <v>1336662</v>
      </c>
      <c r="H25" s="11" t="e">
        <f>#REF!</f>
        <v>#REF!</v>
      </c>
      <c r="I25" s="11" t="e">
        <f>#REF!</f>
        <v>#REF!</v>
      </c>
    </row>
    <row r="26" spans="1:9" ht="23.25" customHeight="1" x14ac:dyDescent="0.2">
      <c r="A26" s="45"/>
      <c r="B26" s="43"/>
      <c r="C26" s="43"/>
      <c r="D26" s="32" t="s">
        <v>0</v>
      </c>
      <c r="E26" s="32" t="s">
        <v>1</v>
      </c>
      <c r="F26" s="32" t="s">
        <v>64</v>
      </c>
      <c r="G26" s="34">
        <v>40000</v>
      </c>
      <c r="H26" s="11"/>
      <c r="I26" s="11"/>
    </row>
    <row r="27" spans="1:9" ht="21.75" customHeight="1" x14ac:dyDescent="0.2">
      <c r="A27" s="45"/>
      <c r="B27" s="43"/>
      <c r="C27" s="43"/>
      <c r="D27" s="32" t="s">
        <v>0</v>
      </c>
      <c r="E27" s="32" t="s">
        <v>1</v>
      </c>
      <c r="F27" s="32" t="s">
        <v>65</v>
      </c>
      <c r="G27" s="34">
        <v>1727971.26</v>
      </c>
      <c r="H27" s="28"/>
      <c r="I27" s="28"/>
    </row>
    <row r="28" spans="1:9" ht="18" customHeight="1" x14ac:dyDescent="0.2">
      <c r="A28" s="45"/>
      <c r="B28" s="43"/>
      <c r="C28" s="43"/>
      <c r="D28" s="32" t="s">
        <v>0</v>
      </c>
      <c r="E28" s="33" t="s">
        <v>1</v>
      </c>
      <c r="F28" s="32" t="s">
        <v>74</v>
      </c>
      <c r="G28" s="34">
        <v>16405.2</v>
      </c>
      <c r="H28" s="12"/>
      <c r="I28" s="12"/>
    </row>
    <row r="29" spans="1:9" ht="18" customHeight="1" x14ac:dyDescent="0.2">
      <c r="A29" s="45"/>
      <c r="B29" s="43"/>
      <c r="C29" s="43"/>
      <c r="D29" s="32" t="s">
        <v>0</v>
      </c>
      <c r="E29" s="33" t="s">
        <v>2</v>
      </c>
      <c r="F29" s="32" t="s">
        <v>15</v>
      </c>
      <c r="G29" s="34">
        <f>5536501.05-590000-45000-207000</f>
        <v>4694501.05</v>
      </c>
      <c r="H29" s="12"/>
      <c r="I29" s="12"/>
    </row>
    <row r="30" spans="1:9" ht="18" customHeight="1" x14ac:dyDescent="0.2">
      <c r="A30" s="45"/>
      <c r="B30" s="43"/>
      <c r="C30" s="43"/>
      <c r="D30" s="32" t="s">
        <v>0</v>
      </c>
      <c r="E30" s="33" t="s">
        <v>2</v>
      </c>
      <c r="F30" s="32" t="s">
        <v>64</v>
      </c>
      <c r="G30" s="34">
        <v>110000</v>
      </c>
      <c r="H30" s="12"/>
      <c r="I30" s="12"/>
    </row>
    <row r="31" spans="1:9" ht="19.5" customHeight="1" x14ac:dyDescent="0.2">
      <c r="A31" s="45"/>
      <c r="B31" s="43"/>
      <c r="C31" s="43"/>
      <c r="D31" s="32" t="s">
        <v>0</v>
      </c>
      <c r="E31" s="33" t="s">
        <v>2</v>
      </c>
      <c r="F31" s="32" t="s">
        <v>65</v>
      </c>
      <c r="G31" s="34">
        <v>8630320.2400000002</v>
      </c>
    </row>
    <row r="32" spans="1:9" ht="21.75" customHeight="1" x14ac:dyDescent="0.2">
      <c r="A32" s="45"/>
      <c r="B32" s="43"/>
      <c r="C32" s="43"/>
      <c r="D32" s="32" t="s">
        <v>0</v>
      </c>
      <c r="E32" s="33" t="s">
        <v>2</v>
      </c>
      <c r="F32" s="32" t="s">
        <v>74</v>
      </c>
      <c r="G32" s="34">
        <v>166294.79999999999</v>
      </c>
    </row>
    <row r="33" spans="1:7" ht="18.75" customHeight="1" x14ac:dyDescent="0.2">
      <c r="A33" s="45"/>
      <c r="B33" s="43"/>
      <c r="C33" s="43"/>
      <c r="D33" s="32" t="s">
        <v>4</v>
      </c>
      <c r="E33" s="33" t="s">
        <v>2</v>
      </c>
      <c r="F33" s="32" t="s">
        <v>30</v>
      </c>
      <c r="G33" s="34">
        <v>19012</v>
      </c>
    </row>
    <row r="34" spans="1:7" ht="17.25" customHeight="1" x14ac:dyDescent="0.2">
      <c r="A34" s="45"/>
      <c r="B34" s="43"/>
      <c r="C34" s="43"/>
      <c r="D34" s="32" t="s">
        <v>4</v>
      </c>
      <c r="E34" s="33" t="s">
        <v>2</v>
      </c>
      <c r="F34" s="32" t="s">
        <v>31</v>
      </c>
      <c r="G34" s="19">
        <v>41545</v>
      </c>
    </row>
    <row r="35" spans="1:7" ht="16.149999999999999" customHeight="1" x14ac:dyDescent="0.2">
      <c r="A35" s="45"/>
      <c r="B35" s="43"/>
      <c r="C35" s="43"/>
      <c r="D35" s="32" t="s">
        <v>56</v>
      </c>
      <c r="E35" s="33" t="s">
        <v>6</v>
      </c>
      <c r="F35" s="32" t="s">
        <v>57</v>
      </c>
      <c r="G35" s="19">
        <v>70650</v>
      </c>
    </row>
    <row r="36" spans="1:7" ht="20.25" customHeight="1" x14ac:dyDescent="0.2">
      <c r="A36" s="45"/>
      <c r="B36" s="43"/>
      <c r="C36" s="43"/>
      <c r="D36" s="32" t="s">
        <v>7</v>
      </c>
      <c r="E36" s="33" t="s">
        <v>0</v>
      </c>
      <c r="F36" s="32" t="s">
        <v>27</v>
      </c>
      <c r="G36" s="34">
        <f>180000+252000</f>
        <v>432000</v>
      </c>
    </row>
    <row r="37" spans="1:7" ht="20.25" customHeight="1" x14ac:dyDescent="0.2">
      <c r="A37" s="45"/>
      <c r="B37" s="43"/>
      <c r="C37" s="43"/>
      <c r="D37" s="32" t="s">
        <v>7</v>
      </c>
      <c r="E37" s="33" t="s">
        <v>0</v>
      </c>
      <c r="F37" s="32" t="s">
        <v>75</v>
      </c>
      <c r="G37" s="19">
        <v>19548</v>
      </c>
    </row>
    <row r="38" spans="1:7" ht="15" customHeight="1" x14ac:dyDescent="0.2">
      <c r="A38" s="46"/>
      <c r="B38" s="41" t="s">
        <v>37</v>
      </c>
      <c r="C38" s="41"/>
      <c r="D38" s="41"/>
      <c r="E38" s="41"/>
      <c r="F38" s="41"/>
      <c r="G38" s="15">
        <f>SUM(G25:G37)</f>
        <v>17304909.550000001</v>
      </c>
    </row>
    <row r="39" spans="1:7" ht="18.75" customHeight="1" x14ac:dyDescent="0.2">
      <c r="A39" s="44">
        <v>6</v>
      </c>
      <c r="B39" s="73" t="s">
        <v>52</v>
      </c>
      <c r="C39" s="42" t="s">
        <v>39</v>
      </c>
      <c r="D39" s="32" t="s">
        <v>0</v>
      </c>
      <c r="E39" s="33" t="s">
        <v>10</v>
      </c>
      <c r="F39" s="32" t="s">
        <v>25</v>
      </c>
      <c r="G39" s="34">
        <f>2778216-154360-1070000-330000</f>
        <v>1223856</v>
      </c>
    </row>
    <row r="40" spans="1:7" ht="15.75" x14ac:dyDescent="0.2">
      <c r="A40" s="45"/>
      <c r="B40" s="74"/>
      <c r="C40" s="43"/>
      <c r="D40" s="32" t="s">
        <v>2</v>
      </c>
      <c r="E40" s="33" t="s">
        <v>0</v>
      </c>
      <c r="F40" s="32" t="s">
        <v>67</v>
      </c>
      <c r="G40" s="34">
        <v>100000</v>
      </c>
    </row>
    <row r="41" spans="1:7" ht="15.75" x14ac:dyDescent="0.2">
      <c r="A41" s="45"/>
      <c r="B41" s="74"/>
      <c r="C41" s="43"/>
      <c r="D41" s="32" t="s">
        <v>0</v>
      </c>
      <c r="E41" s="33" t="s">
        <v>10</v>
      </c>
      <c r="F41" s="32" t="s">
        <v>26</v>
      </c>
      <c r="G41" s="34">
        <f>5241083-3612-31202-3826</f>
        <v>5202443</v>
      </c>
    </row>
    <row r="42" spans="1:7" ht="16.149999999999999" customHeight="1" x14ac:dyDescent="0.2">
      <c r="A42" s="45"/>
      <c r="B42" s="74"/>
      <c r="C42" s="43"/>
      <c r="D42" s="32" t="s">
        <v>0</v>
      </c>
      <c r="E42" s="33" t="s">
        <v>10</v>
      </c>
      <c r="F42" s="32" t="s">
        <v>40</v>
      </c>
      <c r="G42" s="34">
        <v>1880747</v>
      </c>
    </row>
    <row r="43" spans="1:7" ht="15.75" x14ac:dyDescent="0.2">
      <c r="A43" s="45"/>
      <c r="B43" s="74"/>
      <c r="C43" s="43"/>
      <c r="D43" s="32" t="s">
        <v>0</v>
      </c>
      <c r="E43" s="33" t="s">
        <v>10</v>
      </c>
      <c r="F43" s="32" t="s">
        <v>66</v>
      </c>
      <c r="G43" s="34">
        <v>3192074.47</v>
      </c>
    </row>
    <row r="44" spans="1:7" ht="15" customHeight="1" x14ac:dyDescent="0.2">
      <c r="A44" s="45"/>
      <c r="B44" s="74"/>
      <c r="C44" s="43"/>
      <c r="D44" s="25" t="s">
        <v>0</v>
      </c>
      <c r="E44" s="26" t="s">
        <v>10</v>
      </c>
      <c r="F44" s="25" t="s">
        <v>73</v>
      </c>
      <c r="G44" s="34">
        <v>940439.8</v>
      </c>
    </row>
    <row r="45" spans="1:7" ht="17.25" customHeight="1" x14ac:dyDescent="0.2">
      <c r="A45" s="45"/>
      <c r="B45" s="74"/>
      <c r="C45" s="43"/>
      <c r="D45" s="25" t="s">
        <v>56</v>
      </c>
      <c r="E45" s="26" t="s">
        <v>6</v>
      </c>
      <c r="F45" s="25" t="s">
        <v>26</v>
      </c>
      <c r="G45" s="34">
        <v>12000</v>
      </c>
    </row>
    <row r="46" spans="1:7" ht="16.5" x14ac:dyDescent="0.2">
      <c r="A46" s="46"/>
      <c r="B46" s="62" t="s">
        <v>37</v>
      </c>
      <c r="C46" s="63"/>
      <c r="D46" s="63"/>
      <c r="E46" s="63"/>
      <c r="F46" s="64"/>
      <c r="G46" s="15">
        <f>SUM(G39:G45)</f>
        <v>12551560.270000001</v>
      </c>
    </row>
    <row r="47" spans="1:7" ht="15.75" customHeight="1" x14ac:dyDescent="0.25">
      <c r="A47" s="44">
        <v>7</v>
      </c>
      <c r="B47" s="42" t="s">
        <v>53</v>
      </c>
      <c r="C47" s="42" t="s">
        <v>36</v>
      </c>
      <c r="D47" s="35" t="s">
        <v>0</v>
      </c>
      <c r="E47" s="36" t="s">
        <v>10</v>
      </c>
      <c r="F47" s="35" t="s">
        <v>18</v>
      </c>
      <c r="G47" s="37">
        <v>172217</v>
      </c>
    </row>
    <row r="48" spans="1:7" ht="15.75" customHeight="1" x14ac:dyDescent="0.25">
      <c r="A48" s="45"/>
      <c r="B48" s="43"/>
      <c r="C48" s="43"/>
      <c r="D48" s="35" t="s">
        <v>6</v>
      </c>
      <c r="E48" s="36" t="s">
        <v>0</v>
      </c>
      <c r="F48" s="35" t="s">
        <v>69</v>
      </c>
      <c r="G48" s="37">
        <v>2780360</v>
      </c>
    </row>
    <row r="49" spans="1:7" ht="15.75" x14ac:dyDescent="0.25">
      <c r="A49" s="45"/>
      <c r="B49" s="43"/>
      <c r="C49" s="43"/>
      <c r="D49" s="35" t="s">
        <v>6</v>
      </c>
      <c r="E49" s="36" t="s">
        <v>0</v>
      </c>
      <c r="F49" s="35" t="s">
        <v>70</v>
      </c>
      <c r="G49" s="37">
        <v>343640</v>
      </c>
    </row>
    <row r="50" spans="1:7" ht="15.75" x14ac:dyDescent="0.25">
      <c r="A50" s="45"/>
      <c r="B50" s="43"/>
      <c r="C50" s="43"/>
      <c r="D50" s="35" t="s">
        <v>6</v>
      </c>
      <c r="E50" s="36" t="s">
        <v>0</v>
      </c>
      <c r="F50" s="35" t="s">
        <v>71</v>
      </c>
      <c r="G50" s="37">
        <v>8549295.4800000004</v>
      </c>
    </row>
    <row r="51" spans="1:7" ht="15.75" x14ac:dyDescent="0.25">
      <c r="A51" s="45"/>
      <c r="B51" s="43"/>
      <c r="C51" s="43"/>
      <c r="D51" s="35" t="s">
        <v>6</v>
      </c>
      <c r="E51" s="36" t="s">
        <v>0</v>
      </c>
      <c r="F51" s="35" t="s">
        <v>72</v>
      </c>
      <c r="G51" s="37">
        <v>1056654.5</v>
      </c>
    </row>
    <row r="52" spans="1:7" ht="15.75" x14ac:dyDescent="0.2">
      <c r="A52" s="45"/>
      <c r="B52" s="72"/>
      <c r="C52" s="72"/>
      <c r="D52" s="32" t="s">
        <v>6</v>
      </c>
      <c r="E52" s="23" t="s">
        <v>0</v>
      </c>
      <c r="F52" s="22" t="s">
        <v>18</v>
      </c>
      <c r="G52" s="24">
        <v>15819181</v>
      </c>
    </row>
    <row r="53" spans="1:7" ht="15.75" x14ac:dyDescent="0.2">
      <c r="A53" s="46"/>
      <c r="B53" s="65" t="s">
        <v>37</v>
      </c>
      <c r="C53" s="66"/>
      <c r="D53" s="66"/>
      <c r="E53" s="66"/>
      <c r="F53" s="67"/>
      <c r="G53" s="15">
        <f>G47+G48+G49+G50+G51+G52</f>
        <v>28721347.98</v>
      </c>
    </row>
    <row r="54" spans="1:7" ht="15.75" x14ac:dyDescent="0.2">
      <c r="A54" s="44">
        <v>8</v>
      </c>
      <c r="B54" s="75" t="s">
        <v>54</v>
      </c>
      <c r="C54" s="54" t="s">
        <v>36</v>
      </c>
      <c r="D54" s="17" t="s">
        <v>4</v>
      </c>
      <c r="E54" s="18" t="s">
        <v>7</v>
      </c>
      <c r="F54" s="18" t="s">
        <v>58</v>
      </c>
      <c r="G54" s="19">
        <v>30000</v>
      </c>
    </row>
    <row r="55" spans="1:7" ht="15.75" x14ac:dyDescent="0.2">
      <c r="A55" s="45"/>
      <c r="B55" s="75"/>
      <c r="C55" s="54"/>
      <c r="D55" s="17" t="s">
        <v>4</v>
      </c>
      <c r="E55" s="18" t="s">
        <v>7</v>
      </c>
      <c r="F55" s="18" t="s">
        <v>59</v>
      </c>
      <c r="G55" s="19">
        <v>15000</v>
      </c>
    </row>
    <row r="56" spans="1:7" ht="20.25" customHeight="1" x14ac:dyDescent="0.2">
      <c r="A56" s="45"/>
      <c r="B56" s="75"/>
      <c r="C56" s="54"/>
      <c r="D56" s="17" t="s">
        <v>4</v>
      </c>
      <c r="E56" s="18" t="s">
        <v>7</v>
      </c>
      <c r="F56" s="18" t="s">
        <v>32</v>
      </c>
      <c r="G56" s="19">
        <v>25200</v>
      </c>
    </row>
    <row r="57" spans="1:7" ht="16.5" customHeight="1" x14ac:dyDescent="0.2">
      <c r="A57" s="46"/>
      <c r="B57" s="65" t="s">
        <v>37</v>
      </c>
      <c r="C57" s="66"/>
      <c r="D57" s="66"/>
      <c r="E57" s="66"/>
      <c r="F57" s="67"/>
      <c r="G57" s="15">
        <f>SUM(G54:G56)</f>
        <v>70200</v>
      </c>
    </row>
    <row r="58" spans="1:7" ht="24.75" customHeight="1" x14ac:dyDescent="0.2">
      <c r="A58" s="69">
        <v>9</v>
      </c>
      <c r="B58" s="53" t="s">
        <v>55</v>
      </c>
      <c r="C58" s="54" t="s">
        <v>36</v>
      </c>
      <c r="D58" s="18" t="s">
        <v>3</v>
      </c>
      <c r="E58" s="18" t="s">
        <v>4</v>
      </c>
      <c r="F58" s="18" t="s">
        <v>16</v>
      </c>
      <c r="G58" s="16">
        <v>16910334.789999999</v>
      </c>
    </row>
    <row r="59" spans="1:7" ht="21" customHeight="1" x14ac:dyDescent="0.2">
      <c r="A59" s="70"/>
      <c r="B59" s="53"/>
      <c r="C59" s="54"/>
      <c r="D59" s="18" t="s">
        <v>3</v>
      </c>
      <c r="E59" s="18" t="s">
        <v>4</v>
      </c>
      <c r="F59" s="18" t="s">
        <v>41</v>
      </c>
      <c r="G59" s="16">
        <v>18510</v>
      </c>
    </row>
    <row r="60" spans="1:7" ht="15.75" customHeight="1" x14ac:dyDescent="0.2">
      <c r="A60" s="71"/>
      <c r="B60" s="38" t="s">
        <v>37</v>
      </c>
      <c r="C60" s="38"/>
      <c r="D60" s="38"/>
      <c r="E60" s="38"/>
      <c r="F60" s="39"/>
      <c r="G60" s="20">
        <f>SUM(G58:G59)</f>
        <v>16928844.789999999</v>
      </c>
    </row>
    <row r="61" spans="1:7" ht="15.75" x14ac:dyDescent="0.2">
      <c r="A61" s="55" t="s">
        <v>38</v>
      </c>
      <c r="B61" s="56"/>
      <c r="C61" s="56"/>
      <c r="D61" s="56"/>
      <c r="E61" s="56"/>
      <c r="F61" s="57"/>
      <c r="G61" s="21">
        <f>G12+G15+G19+G24+G38+G46+G53+G57+G60</f>
        <v>122888243.21000001</v>
      </c>
    </row>
    <row r="62" spans="1:7" x14ac:dyDescent="0.2">
      <c r="D62" s="5"/>
      <c r="E62" s="5"/>
      <c r="F62" s="7"/>
    </row>
  </sheetData>
  <mergeCells count="51">
    <mergeCell ref="B13:B14"/>
    <mergeCell ref="A58:A60"/>
    <mergeCell ref="E6:E7"/>
    <mergeCell ref="D6:D7"/>
    <mergeCell ref="B15:F15"/>
    <mergeCell ref="C47:C52"/>
    <mergeCell ref="A47:A53"/>
    <mergeCell ref="B47:B52"/>
    <mergeCell ref="B39:B45"/>
    <mergeCell ref="A39:A46"/>
    <mergeCell ref="C39:C45"/>
    <mergeCell ref="B54:B56"/>
    <mergeCell ref="C54:C56"/>
    <mergeCell ref="B53:F53"/>
    <mergeCell ref="C13:C14"/>
    <mergeCell ref="A61:F61"/>
    <mergeCell ref="H6:I6"/>
    <mergeCell ref="A6:A7"/>
    <mergeCell ref="A16:A19"/>
    <mergeCell ref="B12:F12"/>
    <mergeCell ref="C6:C7"/>
    <mergeCell ref="B6:B7"/>
    <mergeCell ref="C9:C11"/>
    <mergeCell ref="B9:B11"/>
    <mergeCell ref="A9:A12"/>
    <mergeCell ref="B58:B59"/>
    <mergeCell ref="C58:C59"/>
    <mergeCell ref="B46:F46"/>
    <mergeCell ref="B57:F57"/>
    <mergeCell ref="A13:A15"/>
    <mergeCell ref="A54:A57"/>
    <mergeCell ref="E1:G1"/>
    <mergeCell ref="F6:F7"/>
    <mergeCell ref="E3:F3"/>
    <mergeCell ref="G3:I3"/>
    <mergeCell ref="B38:F38"/>
    <mergeCell ref="E2:G2"/>
    <mergeCell ref="A4:I4"/>
    <mergeCell ref="B5:F5"/>
    <mergeCell ref="G6:G7"/>
    <mergeCell ref="G5:I5"/>
    <mergeCell ref="B16:B18"/>
    <mergeCell ref="B19:F19"/>
    <mergeCell ref="C16:C18"/>
    <mergeCell ref="C20:C23"/>
    <mergeCell ref="B20:B23"/>
    <mergeCell ref="A20:A24"/>
    <mergeCell ref="B24:F24"/>
    <mergeCell ref="B25:B37"/>
    <mergeCell ref="C25:C37"/>
    <mergeCell ref="A25:A38"/>
  </mergeCells>
  <phoneticPr fontId="2" type="noConversion"/>
  <pageMargins left="1.1811023622047245" right="0.39370078740157483" top="0.59055118110236227" bottom="0.59055118110236227" header="0.39370078740157483" footer="0.39370078740157483"/>
  <pageSetup paperSize="9" scale="49" firstPageNumber="24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>Департамент финансов ХМАО-Югры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Марон</dc:creator>
  <cp:lastModifiedBy>Сорокина</cp:lastModifiedBy>
  <cp:lastPrinted>2024-12-20T06:56:34Z</cp:lastPrinted>
  <dcterms:created xsi:type="dcterms:W3CDTF">2007-07-03T05:36:00Z</dcterms:created>
  <dcterms:modified xsi:type="dcterms:W3CDTF">2024-12-23T05:17:31Z</dcterms:modified>
</cp:coreProperties>
</file>