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3040" windowHeight="10665"/>
  </bookViews>
  <sheets>
    <sheet name="5" sheetId="22" r:id="rId1"/>
  </sheets>
  <definedNames>
    <definedName name="_xlnm._FilterDatabase" localSheetId="0" hidden="1">'5'!$B$9:$J$32</definedName>
    <definedName name="_xlnm.Print_Titles" localSheetId="0">'5'!$B:$B</definedName>
    <definedName name="_xlnm.Print_Area" localSheetId="0">'5'!$A$1:$K$59</definedName>
  </definedNames>
  <calcPr calcId="144525"/>
</workbook>
</file>

<file path=xl/calcChain.xml><?xml version="1.0" encoding="utf-8"?>
<calcChain xmlns="http://schemas.openxmlformats.org/spreadsheetml/2006/main">
  <c r="H51" i="22" l="1"/>
  <c r="H35" i="22"/>
  <c r="H34" i="22" l="1"/>
  <c r="H50" i="22"/>
  <c r="H46" i="22"/>
  <c r="H53" i="22" l="1"/>
  <c r="H27" i="22"/>
  <c r="H26" i="22"/>
  <c r="H23" i="22"/>
  <c r="H10" i="22"/>
  <c r="H12" i="22"/>
  <c r="G51" i="22"/>
  <c r="G30" i="22"/>
  <c r="G29" i="22" s="1"/>
  <c r="G28" i="22" s="1"/>
  <c r="G27" i="22" s="1"/>
  <c r="G32" i="22"/>
  <c r="G31" i="22" s="1"/>
  <c r="H24" i="22"/>
  <c r="H36" i="22"/>
  <c r="H37" i="22" s="1"/>
  <c r="H21" i="22"/>
  <c r="H20" i="22"/>
  <c r="G23" i="22"/>
  <c r="G22" i="22" s="1"/>
  <c r="G21" i="22" s="1"/>
  <c r="G20" i="22"/>
  <c r="G24" i="22"/>
  <c r="H19" i="22"/>
  <c r="G35" i="22"/>
  <c r="G34" i="22"/>
  <c r="G14" i="22"/>
  <c r="G13" i="22"/>
  <c r="H15" i="22"/>
  <c r="G48" i="22"/>
  <c r="I23" i="22"/>
  <c r="G52" i="22"/>
  <c r="I32" i="22"/>
  <c r="G47" i="22"/>
  <c r="G46" i="22"/>
  <c r="G36" i="22"/>
  <c r="J10" i="22"/>
  <c r="J12" i="22"/>
  <c r="J14" i="22"/>
  <c r="J11" i="22" s="1"/>
  <c r="J31" i="22"/>
  <c r="J30" i="22"/>
  <c r="I28" i="22"/>
  <c r="I27" i="22" s="1"/>
  <c r="J20" i="22"/>
  <c r="G26" i="22"/>
  <c r="G12" i="22"/>
  <c r="I13" i="22"/>
  <c r="I12" i="22"/>
  <c r="I10" i="22"/>
  <c r="I15" i="22"/>
  <c r="I14" i="22" s="1"/>
  <c r="J22" i="22"/>
  <c r="I22" i="22"/>
  <c r="J29" i="22"/>
  <c r="J28" i="22" s="1"/>
  <c r="J27" i="22" s="1"/>
  <c r="I20" i="22"/>
  <c r="I31" i="22"/>
  <c r="I30" i="22"/>
  <c r="G53" i="22"/>
  <c r="H33" i="22"/>
  <c r="H54" i="22" l="1"/>
  <c r="H25" i="22"/>
  <c r="I11" i="22"/>
</calcChain>
</file>

<file path=xl/sharedStrings.xml><?xml version="1.0" encoding="utf-8"?>
<sst xmlns="http://schemas.openxmlformats.org/spreadsheetml/2006/main" count="137" uniqueCount="69">
  <si>
    <t>01</t>
  </si>
  <si>
    <t>02</t>
  </si>
  <si>
    <t>04</t>
  </si>
  <si>
    <t>14</t>
  </si>
  <si>
    <t>03</t>
  </si>
  <si>
    <t>09</t>
  </si>
  <si>
    <t>05</t>
  </si>
  <si>
    <t>10</t>
  </si>
  <si>
    <t>Раздел</t>
  </si>
  <si>
    <t>Подраздел</t>
  </si>
  <si>
    <t>13</t>
  </si>
  <si>
    <t>Целевая статья раздела</t>
  </si>
  <si>
    <t>расходы, осуществляемые за счет субвенций из бюджетов вышестоящих уровней</t>
  </si>
  <si>
    <t>04.0.01.99990</t>
  </si>
  <si>
    <t>09.0.01.99990</t>
  </si>
  <si>
    <t>09.0.02.99990</t>
  </si>
  <si>
    <t>04.0.02.99990</t>
  </si>
  <si>
    <t>06.0.01.02040</t>
  </si>
  <si>
    <t>10.0.01.89020</t>
  </si>
  <si>
    <t>01.0.02.20902</t>
  </si>
  <si>
    <t>08.0.02.99990</t>
  </si>
  <si>
    <t>07</t>
  </si>
  <si>
    <t>04.0.02.20904</t>
  </si>
  <si>
    <t>расходы, осуществляемые по вопросам местного значения сельского поселения</t>
  </si>
  <si>
    <t>02.0.01.82300</t>
  </si>
  <si>
    <t>02.0.01.S2300</t>
  </si>
  <si>
    <t>05.0.03.99990</t>
  </si>
  <si>
    <t>Муниципальная программа "Развитие и применение информационных технологий в муниципальном образовании сельское поселение Куть-Ях на 2019-2025 годы"</t>
  </si>
  <si>
    <t>Муниципальная программа "Защита населения и территории от чрезвычайных ситуаций, обеспечение пожарной безопасности на территории сельского поселения Куть-Ях на 2019 - 2025 годы"</t>
  </si>
  <si>
    <t>Муниципальная программа "Развитие и совершенствование сети автомобильных дорог общего пользования муниципального образования сельского поселения Куть-Ях на 2019-2025 годы"</t>
  </si>
  <si>
    <t xml:space="preserve">Муниципальная программа «Управление муниципальным имуществом в сельском поселении Куть-Ях на 2019-2025 годы» </t>
  </si>
  <si>
    <t xml:space="preserve">Муниципальная программа «Совершенствование муниципального управления в муниципальном образовании 
сельское поселение Куть-Ях на 2020-2026 годы»
</t>
  </si>
  <si>
    <t>06.0.01.02030</t>
  </si>
  <si>
    <t>07.0.01.00600</t>
  </si>
  <si>
    <t>07.0.02.00600</t>
  </si>
  <si>
    <t>06.0.02.04910</t>
  </si>
  <si>
    <t>Муниципальная программа «Обеспечение деятельности органов местного самоуправления 
сельского поселения Куть-Ях на 2020-2026 годы»</t>
  </si>
  <si>
    <t>06.0.03.02400</t>
  </si>
  <si>
    <t xml:space="preserve">Всего на 2021 год </t>
  </si>
  <si>
    <t>Муниципальная программа «Формирование современной городской среды в муниципальном образовании сельское поселение Куть-Ях на 2021-2026 годы"</t>
  </si>
  <si>
    <t>рублей</t>
  </si>
  <si>
    <t>в том числе</t>
  </si>
  <si>
    <t>06.0.04.D9300</t>
  </si>
  <si>
    <t>06.0.04.59300</t>
  </si>
  <si>
    <t>Муниципальная программа "Профилактика правонарушений на территории сельского поселения Куть-Ях на 2019-2025 годы"</t>
  </si>
  <si>
    <t>09.0.03.99990</t>
  </si>
  <si>
    <t>05.0.03.84200</t>
  </si>
  <si>
    <t>Ответственный исполнитель/ соисполнитель программы</t>
  </si>
  <si>
    <t>Наименование программы</t>
  </si>
  <si>
    <t>№ п/п</t>
  </si>
  <si>
    <t>МУ «Администрация сельского поселения Куть-  Ях»</t>
  </si>
  <si>
    <t>итого</t>
  </si>
  <si>
    <t>Всего по программам</t>
  </si>
  <si>
    <t>МУ «Администрация сельского поселения Куть-  Ях»/ МКУ "Административно-хозяйственное обслуживание"</t>
  </si>
  <si>
    <t xml:space="preserve">Приложение 8 к                                                                                                                   </t>
  </si>
  <si>
    <t xml:space="preserve">решению Совета депутатов сельского поселения Куть -Ях                                                                      </t>
  </si>
  <si>
    <t>Всего на 2022 год</t>
  </si>
  <si>
    <t>Муниципальная программа «Управление муниципальными финансами в сельском поселении Куть-Ях на 2022-2025 годы"</t>
  </si>
  <si>
    <t>05.0.F2.55550</t>
  </si>
  <si>
    <t>Объем бюджетных ассигнований на реализацию муниципальных программ муниципального образования сельского поселения Куть-Ях на 2022 год</t>
  </si>
  <si>
    <t>06.0.01.89004</t>
  </si>
  <si>
    <t>07.0.02.89004</t>
  </si>
  <si>
    <t>10.0.01.89021</t>
  </si>
  <si>
    <t>05.0.04.89631</t>
  </si>
  <si>
    <t>05.0.04.20631</t>
  </si>
  <si>
    <t>08.0.01.99990</t>
  </si>
  <si>
    <t>08.0.02.82762</t>
  </si>
  <si>
    <t>08.0.02.S2762</t>
  </si>
  <si>
    <t>от 11.03.2022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</si>
</sst>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#,##0.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3"/>
      <name val="Arial"/>
      <family val="2"/>
      <charset val="204"/>
    </font>
    <font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 wrapText="1"/>
    </xf>
    <xf numFmtId="164" fontId="1" fillId="0" borderId="0" applyFont="0" applyFill="0" applyBorder="0" applyAlignment="0" applyProtection="0"/>
  </cellStyleXfs>
  <cellXfs count="92">
    <xf numFmtId="0" fontId="0" fillId="0" borderId="0" xfId="0">
      <alignment vertical="center" wrapText="1"/>
    </xf>
    <xf numFmtId="0" fontId="3" fillId="0" borderId="0" xfId="0" applyFont="1" applyFill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>
      <alignment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>
      <alignment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>
      <alignment vertical="center" wrapText="1"/>
    </xf>
    <xf numFmtId="4" fontId="4" fillId="0" borderId="1" xfId="0" applyNumberFormat="1" applyFont="1" applyFill="1" applyBorder="1">
      <alignment vertical="center" wrapText="1"/>
    </xf>
    <xf numFmtId="165" fontId="5" fillId="0" borderId="0" xfId="0" applyNumberFormat="1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0" xfId="0" applyNumberFormat="1" applyFont="1" applyFill="1">
      <alignment vertical="center" wrapText="1"/>
    </xf>
    <xf numFmtId="49" fontId="3" fillId="0" borderId="3" xfId="1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3" fillId="0" borderId="8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justify" wrapText="1"/>
    </xf>
    <xf numFmtId="0" fontId="3" fillId="0" borderId="3" xfId="0" applyFont="1" applyFill="1" applyBorder="1" applyAlignment="1">
      <alignment horizontal="left" vertical="justify" wrapText="1"/>
    </xf>
    <xf numFmtId="0" fontId="3" fillId="0" borderId="7" xfId="0" applyFont="1" applyFill="1" applyBorder="1" applyAlignment="1">
      <alignment horizontal="left" vertical="justify" wrapText="1"/>
    </xf>
    <xf numFmtId="0" fontId="3" fillId="0" borderId="2" xfId="0" applyFont="1" applyFill="1" applyBorder="1" applyAlignment="1">
      <alignment horizontal="left" vertical="justify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7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49" fontId="5" fillId="0" borderId="7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70" zoomScaleSheetLayoutView="80" workbookViewId="0">
      <selection activeCell="G3" sqref="G3:K3"/>
    </sheetView>
  </sheetViews>
  <sheetFormatPr defaultColWidth="9.140625" defaultRowHeight="15" x14ac:dyDescent="0.2"/>
  <cols>
    <col min="1" max="1" width="5.7109375" style="1" customWidth="1"/>
    <col min="2" max="2" width="54.28515625" style="1" customWidth="1"/>
    <col min="3" max="3" width="63.28515625" style="1" customWidth="1"/>
    <col min="4" max="4" width="8.28515625" style="2" customWidth="1"/>
    <col min="5" max="5" width="8.42578125" style="2" customWidth="1"/>
    <col min="6" max="6" width="18.28515625" style="7" customWidth="1"/>
    <col min="7" max="7" width="23.7109375" style="3" hidden="1" customWidth="1"/>
    <col min="8" max="8" width="20.5703125" style="1" customWidth="1"/>
    <col min="9" max="9" width="21.7109375" style="1" hidden="1" customWidth="1"/>
    <col min="10" max="10" width="15.7109375" style="1" hidden="1" customWidth="1"/>
    <col min="11" max="11" width="15.5703125" style="1" bestFit="1" customWidth="1"/>
    <col min="12" max="16384" width="9.140625" style="1"/>
  </cols>
  <sheetData>
    <row r="1" spans="1:11" ht="16.5" customHeight="1" x14ac:dyDescent="0.2">
      <c r="E1" s="39" t="s">
        <v>54</v>
      </c>
      <c r="F1" s="39"/>
      <c r="G1" s="39"/>
      <c r="H1" s="39"/>
      <c r="I1" s="21"/>
      <c r="J1" s="21"/>
      <c r="K1" s="21"/>
    </row>
    <row r="2" spans="1:11" ht="34.15" customHeight="1" x14ac:dyDescent="0.2">
      <c r="E2" s="39" t="s">
        <v>55</v>
      </c>
      <c r="F2" s="39"/>
      <c r="G2" s="39"/>
      <c r="H2" s="39"/>
      <c r="I2" s="21"/>
      <c r="J2" s="21"/>
      <c r="K2" s="21"/>
    </row>
    <row r="3" spans="1:11" ht="16.5" customHeight="1" x14ac:dyDescent="0.2">
      <c r="E3" s="50" t="s">
        <v>68</v>
      </c>
      <c r="F3" s="50"/>
      <c r="G3" s="50"/>
      <c r="H3" s="50"/>
      <c r="I3" s="50"/>
      <c r="J3" s="50"/>
      <c r="K3" s="50"/>
    </row>
    <row r="4" spans="1:11" x14ac:dyDescent="0.2">
      <c r="B4" s="49"/>
      <c r="C4" s="49"/>
      <c r="D4" s="49"/>
      <c r="E4" s="49"/>
      <c r="F4" s="49"/>
      <c r="G4" s="49"/>
      <c r="H4" s="49"/>
    </row>
    <row r="5" spans="1:11" ht="57" customHeight="1" x14ac:dyDescent="0.2">
      <c r="A5" s="74" t="s">
        <v>59</v>
      </c>
      <c r="B5" s="74"/>
      <c r="C5" s="74"/>
      <c r="D5" s="74"/>
      <c r="E5" s="74"/>
      <c r="F5" s="74"/>
      <c r="G5" s="74"/>
      <c r="H5" s="74"/>
      <c r="I5" s="74"/>
      <c r="J5" s="74"/>
    </row>
    <row r="6" spans="1:11" ht="15.75" x14ac:dyDescent="0.2">
      <c r="B6" s="75"/>
      <c r="C6" s="75"/>
      <c r="D6" s="75"/>
      <c r="E6" s="75"/>
      <c r="F6" s="75"/>
      <c r="H6" s="52" t="s">
        <v>40</v>
      </c>
      <c r="I6" s="53"/>
      <c r="J6" s="53"/>
    </row>
    <row r="7" spans="1:11" s="4" customFormat="1" ht="15" customHeight="1" x14ac:dyDescent="0.2">
      <c r="A7" s="51" t="s">
        <v>49</v>
      </c>
      <c r="B7" s="64" t="s">
        <v>48</v>
      </c>
      <c r="C7" s="64" t="s">
        <v>47</v>
      </c>
      <c r="D7" s="64" t="s">
        <v>8</v>
      </c>
      <c r="E7" s="64" t="s">
        <v>9</v>
      </c>
      <c r="F7" s="64" t="s">
        <v>11</v>
      </c>
      <c r="G7" s="73" t="s">
        <v>38</v>
      </c>
      <c r="H7" s="64" t="s">
        <v>56</v>
      </c>
      <c r="I7" s="51" t="s">
        <v>41</v>
      </c>
      <c r="J7" s="51"/>
    </row>
    <row r="8" spans="1:11" s="4" customFormat="1" ht="57" customHeight="1" x14ac:dyDescent="0.2">
      <c r="A8" s="51"/>
      <c r="B8" s="66"/>
      <c r="C8" s="66"/>
      <c r="D8" s="66"/>
      <c r="E8" s="66"/>
      <c r="F8" s="66"/>
      <c r="G8" s="73"/>
      <c r="H8" s="66"/>
      <c r="I8" s="9" t="s">
        <v>23</v>
      </c>
      <c r="J8" s="9" t="s">
        <v>12</v>
      </c>
    </row>
    <row r="9" spans="1:11" s="4" customFormat="1" x14ac:dyDescent="0.2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7</v>
      </c>
      <c r="I9" s="9">
        <v>10</v>
      </c>
      <c r="J9" s="9">
        <v>11</v>
      </c>
    </row>
    <row r="10" spans="1:11" s="5" customFormat="1" ht="40.15" customHeight="1" x14ac:dyDescent="0.2">
      <c r="A10" s="64">
        <v>1</v>
      </c>
      <c r="B10" s="54" t="s">
        <v>29</v>
      </c>
      <c r="C10" s="78" t="s">
        <v>50</v>
      </c>
      <c r="D10" s="42" t="s">
        <v>2</v>
      </c>
      <c r="E10" s="40" t="s">
        <v>5</v>
      </c>
      <c r="F10" s="42" t="s">
        <v>19</v>
      </c>
      <c r="G10" s="15">
        <v>0</v>
      </c>
      <c r="H10" s="44">
        <f>1732200+373800.93</f>
        <v>2106000.9300000002</v>
      </c>
      <c r="I10" s="14" t="e">
        <f>#REF!</f>
        <v>#REF!</v>
      </c>
      <c r="J10" s="14" t="e">
        <f>#REF!</f>
        <v>#REF!</v>
      </c>
    </row>
    <row r="11" spans="1:11" ht="54" customHeight="1" x14ac:dyDescent="0.2">
      <c r="A11" s="65"/>
      <c r="B11" s="56"/>
      <c r="C11" s="79"/>
      <c r="D11" s="43"/>
      <c r="E11" s="41"/>
      <c r="F11" s="43"/>
      <c r="G11" s="14">
        <v>0</v>
      </c>
      <c r="H11" s="45"/>
      <c r="I11" s="14">
        <f>I12+I14</f>
        <v>54500</v>
      </c>
      <c r="J11" s="14">
        <f>J12+J14</f>
        <v>0</v>
      </c>
    </row>
    <row r="12" spans="1:11" ht="24" customHeight="1" x14ac:dyDescent="0.2">
      <c r="A12" s="66"/>
      <c r="B12" s="46" t="s">
        <v>51</v>
      </c>
      <c r="C12" s="47"/>
      <c r="D12" s="47"/>
      <c r="E12" s="47"/>
      <c r="F12" s="48"/>
      <c r="G12" s="13" t="e">
        <f>G26</f>
        <v>#REF!</v>
      </c>
      <c r="H12" s="15">
        <f>SUM(H10)</f>
        <v>2106000.9300000002</v>
      </c>
      <c r="I12" s="14">
        <f>I13</f>
        <v>14500</v>
      </c>
      <c r="J12" s="14">
        <f>J13</f>
        <v>0</v>
      </c>
    </row>
    <row r="13" spans="1:11" s="5" customFormat="1" ht="29.45" customHeight="1" x14ac:dyDescent="0.2">
      <c r="A13" s="64">
        <v>2</v>
      </c>
      <c r="B13" s="76" t="s">
        <v>44</v>
      </c>
      <c r="C13" s="78" t="s">
        <v>50</v>
      </c>
      <c r="D13" s="10" t="s">
        <v>4</v>
      </c>
      <c r="E13" s="11" t="s">
        <v>3</v>
      </c>
      <c r="F13" s="10" t="s">
        <v>24</v>
      </c>
      <c r="G13" s="14">
        <f>1740*1000</f>
        <v>1740000</v>
      </c>
      <c r="H13" s="14">
        <v>16626.400000000001</v>
      </c>
      <c r="I13" s="14">
        <f>H29</f>
        <v>14500</v>
      </c>
      <c r="J13" s="14">
        <v>0</v>
      </c>
    </row>
    <row r="14" spans="1:11" ht="32.450000000000003" customHeight="1" x14ac:dyDescent="0.2">
      <c r="A14" s="65"/>
      <c r="B14" s="77"/>
      <c r="C14" s="79"/>
      <c r="D14" s="10" t="s">
        <v>4</v>
      </c>
      <c r="E14" s="11" t="s">
        <v>3</v>
      </c>
      <c r="F14" s="10" t="s">
        <v>25</v>
      </c>
      <c r="G14" s="14" t="e">
        <f>#REF!</f>
        <v>#REF!</v>
      </c>
      <c r="H14" s="14">
        <v>16626.400000000001</v>
      </c>
      <c r="I14" s="14">
        <f>I15</f>
        <v>40000</v>
      </c>
      <c r="J14" s="14">
        <f>J15</f>
        <v>0</v>
      </c>
    </row>
    <row r="15" spans="1:11" ht="33" customHeight="1" x14ac:dyDescent="0.2">
      <c r="A15" s="66"/>
      <c r="B15" s="67" t="s">
        <v>51</v>
      </c>
      <c r="C15" s="68"/>
      <c r="D15" s="68"/>
      <c r="E15" s="68"/>
      <c r="F15" s="69"/>
      <c r="G15" s="14"/>
      <c r="H15" s="15">
        <f>SUM(H13:H14)</f>
        <v>33252.800000000003</v>
      </c>
      <c r="I15" s="14">
        <f>H31</f>
        <v>40000</v>
      </c>
      <c r="J15" s="14">
        <v>0</v>
      </c>
    </row>
    <row r="16" spans="1:11" ht="33" customHeight="1" x14ac:dyDescent="0.2">
      <c r="A16" s="64">
        <v>3</v>
      </c>
      <c r="B16" s="54" t="s">
        <v>27</v>
      </c>
      <c r="C16" s="54" t="s">
        <v>53</v>
      </c>
      <c r="D16" s="11" t="s">
        <v>2</v>
      </c>
      <c r="E16" s="11" t="s">
        <v>7</v>
      </c>
      <c r="F16" s="11" t="s">
        <v>13</v>
      </c>
      <c r="G16" s="14"/>
      <c r="H16" s="14">
        <v>193000</v>
      </c>
      <c r="I16" s="14"/>
      <c r="J16" s="14"/>
    </row>
    <row r="17" spans="1:10" ht="24" customHeight="1" x14ac:dyDescent="0.2">
      <c r="A17" s="65"/>
      <c r="B17" s="55"/>
      <c r="C17" s="55"/>
      <c r="D17" s="11" t="s">
        <v>2</v>
      </c>
      <c r="E17" s="11" t="s">
        <v>7</v>
      </c>
      <c r="F17" s="11" t="s">
        <v>22</v>
      </c>
      <c r="G17" s="14"/>
      <c r="H17" s="14">
        <v>15600</v>
      </c>
      <c r="I17" s="14"/>
      <c r="J17" s="14"/>
    </row>
    <row r="18" spans="1:10" ht="21.6" customHeight="1" x14ac:dyDescent="0.2">
      <c r="A18" s="65"/>
      <c r="B18" s="56"/>
      <c r="C18" s="56"/>
      <c r="D18" s="11" t="s">
        <v>2</v>
      </c>
      <c r="E18" s="11" t="s">
        <v>7</v>
      </c>
      <c r="F18" s="11" t="s">
        <v>16</v>
      </c>
      <c r="G18" s="14"/>
      <c r="H18" s="14">
        <v>415000</v>
      </c>
      <c r="I18" s="14"/>
      <c r="J18" s="14"/>
    </row>
    <row r="19" spans="1:10" ht="24" customHeight="1" x14ac:dyDescent="0.2">
      <c r="A19" s="66"/>
      <c r="B19" s="67" t="s">
        <v>51</v>
      </c>
      <c r="C19" s="68"/>
      <c r="D19" s="68"/>
      <c r="E19" s="68"/>
      <c r="F19" s="69"/>
      <c r="G19" s="14"/>
      <c r="H19" s="15">
        <f>SUM(H16:H18)</f>
        <v>623600</v>
      </c>
      <c r="I19" s="14"/>
      <c r="J19" s="14"/>
    </row>
    <row r="20" spans="1:10" ht="22.9" customHeight="1" x14ac:dyDescent="0.2">
      <c r="A20" s="64">
        <v>4</v>
      </c>
      <c r="B20" s="54" t="s">
        <v>39</v>
      </c>
      <c r="C20" s="54" t="s">
        <v>50</v>
      </c>
      <c r="D20" s="10" t="s">
        <v>6</v>
      </c>
      <c r="E20" s="10" t="s">
        <v>4</v>
      </c>
      <c r="F20" s="10" t="s">
        <v>63</v>
      </c>
      <c r="G20" s="14" t="e">
        <f>#REF!</f>
        <v>#REF!</v>
      </c>
      <c r="H20" s="14">
        <f>900000</f>
        <v>900000</v>
      </c>
      <c r="I20" s="12" t="e">
        <f>#REF!</f>
        <v>#REF!</v>
      </c>
      <c r="J20" s="12" t="e">
        <f>#REF!</f>
        <v>#REF!</v>
      </c>
    </row>
    <row r="21" spans="1:10" ht="16.5" x14ac:dyDescent="0.2">
      <c r="A21" s="65"/>
      <c r="B21" s="55"/>
      <c r="C21" s="55"/>
      <c r="D21" s="10" t="s">
        <v>6</v>
      </c>
      <c r="E21" s="11" t="s">
        <v>4</v>
      </c>
      <c r="F21" s="10" t="s">
        <v>64</v>
      </c>
      <c r="G21" s="14" t="e">
        <f>G22+#REF!</f>
        <v>#REF!</v>
      </c>
      <c r="H21" s="14">
        <f>320000</f>
        <v>320000</v>
      </c>
      <c r="I21" s="12"/>
      <c r="J21" s="12"/>
    </row>
    <row r="22" spans="1:10" s="5" customFormat="1" ht="22.9" customHeight="1" x14ac:dyDescent="0.2">
      <c r="A22" s="65"/>
      <c r="B22" s="55"/>
      <c r="C22" s="55"/>
      <c r="D22" s="10" t="s">
        <v>2</v>
      </c>
      <c r="E22" s="11" t="s">
        <v>6</v>
      </c>
      <c r="F22" s="10" t="s">
        <v>46</v>
      </c>
      <c r="G22" s="14">
        <f>G23</f>
        <v>5596925</v>
      </c>
      <c r="H22" s="14">
        <v>24677</v>
      </c>
      <c r="I22" s="13" t="e">
        <f>#REF!+#REF!</f>
        <v>#REF!</v>
      </c>
      <c r="J22" s="13" t="e">
        <f>#REF!+#REF!</f>
        <v>#REF!</v>
      </c>
    </row>
    <row r="23" spans="1:10" ht="24.6" customHeight="1" x14ac:dyDescent="0.2">
      <c r="A23" s="65"/>
      <c r="B23" s="55"/>
      <c r="C23" s="55"/>
      <c r="D23" s="10" t="s">
        <v>6</v>
      </c>
      <c r="E23" s="11" t="s">
        <v>4</v>
      </c>
      <c r="F23" s="10" t="s">
        <v>26</v>
      </c>
      <c r="G23" s="14">
        <f>(3790+335+1144.58+217.245+35+10+65.1)*1000</f>
        <v>5596925</v>
      </c>
      <c r="H23" s="14">
        <f>1780000+696000</f>
        <v>2476000</v>
      </c>
      <c r="I23" s="14" t="e">
        <f>#REF!</f>
        <v>#REF!</v>
      </c>
      <c r="J23" s="14">
        <v>0</v>
      </c>
    </row>
    <row r="24" spans="1:10" ht="16.149999999999999" customHeight="1" x14ac:dyDescent="0.2">
      <c r="A24" s="65"/>
      <c r="B24" s="55"/>
      <c r="C24" s="55"/>
      <c r="D24" s="10" t="s">
        <v>6</v>
      </c>
      <c r="E24" s="10" t="s">
        <v>4</v>
      </c>
      <c r="F24" s="10" t="s">
        <v>58</v>
      </c>
      <c r="G24" s="14" t="e">
        <f>#REF!</f>
        <v>#REF!</v>
      </c>
      <c r="H24" s="14">
        <f>7589625</f>
        <v>7589625</v>
      </c>
      <c r="I24" s="14"/>
      <c r="J24" s="14"/>
    </row>
    <row r="25" spans="1:10" ht="16.149999999999999" customHeight="1" x14ac:dyDescent="0.2">
      <c r="A25" s="66"/>
      <c r="B25" s="67" t="s">
        <v>51</v>
      </c>
      <c r="C25" s="68"/>
      <c r="D25" s="68"/>
      <c r="E25" s="68"/>
      <c r="F25" s="69"/>
      <c r="G25" s="15"/>
      <c r="H25" s="15">
        <f>SUM(H20:H24)</f>
        <v>11310302</v>
      </c>
      <c r="I25" s="12"/>
      <c r="J25" s="12"/>
    </row>
    <row r="26" spans="1:10" ht="22.15" customHeight="1" x14ac:dyDescent="0.2">
      <c r="A26" s="64">
        <v>5</v>
      </c>
      <c r="B26" s="54" t="s">
        <v>31</v>
      </c>
      <c r="C26" s="61" t="s">
        <v>50</v>
      </c>
      <c r="D26" s="10" t="s">
        <v>0</v>
      </c>
      <c r="E26" s="10" t="s">
        <v>1</v>
      </c>
      <c r="F26" s="10" t="s">
        <v>32</v>
      </c>
      <c r="G26" s="14" t="e">
        <f>#REF!</f>
        <v>#REF!</v>
      </c>
      <c r="H26" s="14">
        <f>860175+713000</f>
        <v>1573175</v>
      </c>
      <c r="I26" s="12"/>
      <c r="J26" s="12"/>
    </row>
    <row r="27" spans="1:10" ht="24" customHeight="1" x14ac:dyDescent="0.2">
      <c r="A27" s="65"/>
      <c r="B27" s="55"/>
      <c r="C27" s="62"/>
      <c r="D27" s="10" t="s">
        <v>0</v>
      </c>
      <c r="E27" s="11" t="s">
        <v>2</v>
      </c>
      <c r="F27" s="10" t="s">
        <v>17</v>
      </c>
      <c r="G27" s="14" t="e">
        <f>G28+#REF!</f>
        <v>#REF!</v>
      </c>
      <c r="H27" s="14">
        <f>6638969.33+2856935</f>
        <v>9495904.3300000001</v>
      </c>
      <c r="I27" s="13">
        <f>I28</f>
        <v>0</v>
      </c>
      <c r="J27" s="13" t="e">
        <f>J28</f>
        <v>#REF!</v>
      </c>
    </row>
    <row r="28" spans="1:10" ht="19.899999999999999" customHeight="1" x14ac:dyDescent="0.2">
      <c r="A28" s="65"/>
      <c r="B28" s="55"/>
      <c r="C28" s="62"/>
      <c r="D28" s="10" t="s">
        <v>0</v>
      </c>
      <c r="E28" s="11" t="s">
        <v>2</v>
      </c>
      <c r="F28" s="10" t="s">
        <v>60</v>
      </c>
      <c r="G28" s="14">
        <f>G29</f>
        <v>5596925</v>
      </c>
      <c r="H28" s="14">
        <v>140000</v>
      </c>
      <c r="I28" s="14">
        <f>I29</f>
        <v>0</v>
      </c>
      <c r="J28" s="14" t="e">
        <f>J29</f>
        <v>#REF!</v>
      </c>
    </row>
    <row r="29" spans="1:10" ht="21.6" customHeight="1" x14ac:dyDescent="0.2">
      <c r="A29" s="65"/>
      <c r="B29" s="55"/>
      <c r="C29" s="62"/>
      <c r="D29" s="10" t="s">
        <v>4</v>
      </c>
      <c r="E29" s="11" t="s">
        <v>2</v>
      </c>
      <c r="F29" s="10" t="s">
        <v>42</v>
      </c>
      <c r="G29" s="14">
        <f>G30</f>
        <v>5596925</v>
      </c>
      <c r="H29" s="14">
        <v>14500</v>
      </c>
      <c r="I29" s="14">
        <v>0</v>
      </c>
      <c r="J29" s="14" t="e">
        <f>#REF!</f>
        <v>#REF!</v>
      </c>
    </row>
    <row r="30" spans="1:10" ht="24.6" customHeight="1" x14ac:dyDescent="0.2">
      <c r="A30" s="65"/>
      <c r="B30" s="55"/>
      <c r="C30" s="62"/>
      <c r="D30" s="10" t="s">
        <v>4</v>
      </c>
      <c r="E30" s="11" t="s">
        <v>2</v>
      </c>
      <c r="F30" s="10" t="s">
        <v>43</v>
      </c>
      <c r="G30" s="14">
        <f>(3790+335+1144.58+217.245+35+10+65.1)*1000</f>
        <v>5596925</v>
      </c>
      <c r="H30" s="14">
        <v>47300</v>
      </c>
      <c r="I30" s="13" t="e">
        <f>#REF!</f>
        <v>#REF!</v>
      </c>
      <c r="J30" s="13" t="e">
        <f>#REF!</f>
        <v>#REF!</v>
      </c>
    </row>
    <row r="31" spans="1:10" ht="19.149999999999999" customHeight="1" x14ac:dyDescent="0.2">
      <c r="A31" s="65"/>
      <c r="B31" s="55"/>
      <c r="C31" s="62"/>
      <c r="D31" s="10" t="s">
        <v>21</v>
      </c>
      <c r="E31" s="11" t="s">
        <v>6</v>
      </c>
      <c r="F31" s="10" t="s">
        <v>37</v>
      </c>
      <c r="G31" s="14" t="e">
        <f>G32</f>
        <v>#REF!</v>
      </c>
      <c r="H31" s="14">
        <v>40000</v>
      </c>
      <c r="I31" s="14" t="e">
        <f>#REF!</f>
        <v>#REF!</v>
      </c>
      <c r="J31" s="14">
        <f>J32</f>
        <v>0</v>
      </c>
    </row>
    <row r="32" spans="1:10" ht="24.6" customHeight="1" x14ac:dyDescent="0.2">
      <c r="A32" s="66"/>
      <c r="B32" s="56"/>
      <c r="C32" s="63"/>
      <c r="D32" s="10" t="s">
        <v>7</v>
      </c>
      <c r="E32" s="11" t="s">
        <v>0</v>
      </c>
      <c r="F32" s="10" t="s">
        <v>35</v>
      </c>
      <c r="G32" s="14" t="e">
        <f>#REF!</f>
        <v>#REF!</v>
      </c>
      <c r="H32" s="14">
        <v>180000</v>
      </c>
      <c r="I32" s="14">
        <f>H49</f>
        <v>25200</v>
      </c>
      <c r="J32" s="14">
        <v>0</v>
      </c>
    </row>
    <row r="33" spans="1:11" ht="24.6" customHeight="1" x14ac:dyDescent="0.2">
      <c r="A33" s="22"/>
      <c r="B33" s="67" t="s">
        <v>51</v>
      </c>
      <c r="C33" s="68"/>
      <c r="D33" s="68"/>
      <c r="E33" s="68"/>
      <c r="F33" s="69"/>
      <c r="G33" s="15"/>
      <c r="H33" s="15">
        <f>SUM(H26:H32)</f>
        <v>11490879.33</v>
      </c>
      <c r="I33" s="17"/>
      <c r="J33" s="17"/>
    </row>
    <row r="34" spans="1:11" ht="22.9" customHeight="1" x14ac:dyDescent="0.2">
      <c r="A34" s="64">
        <v>6</v>
      </c>
      <c r="B34" s="89" t="s">
        <v>36</v>
      </c>
      <c r="C34" s="54" t="s">
        <v>53</v>
      </c>
      <c r="D34" s="10" t="s">
        <v>0</v>
      </c>
      <c r="E34" s="11" t="s">
        <v>10</v>
      </c>
      <c r="F34" s="10" t="s">
        <v>33</v>
      </c>
      <c r="G34" s="14">
        <f>1740*1000</f>
        <v>1740000</v>
      </c>
      <c r="H34" s="14">
        <f>1930500+108000</f>
        <v>2038500</v>
      </c>
    </row>
    <row r="35" spans="1:11" ht="22.9" customHeight="1" x14ac:dyDescent="0.2">
      <c r="A35" s="65"/>
      <c r="B35" s="90"/>
      <c r="C35" s="55"/>
      <c r="D35" s="10" t="s">
        <v>0</v>
      </c>
      <c r="E35" s="11" t="s">
        <v>10</v>
      </c>
      <c r="F35" s="10" t="s">
        <v>34</v>
      </c>
      <c r="G35" s="14" t="e">
        <f>#REF!</f>
        <v>#REF!</v>
      </c>
      <c r="H35" s="14">
        <f>11227200+20000-428400</f>
        <v>10818800</v>
      </c>
    </row>
    <row r="36" spans="1:11" ht="29.45" customHeight="1" x14ac:dyDescent="0.2">
      <c r="A36" s="65"/>
      <c r="B36" s="91"/>
      <c r="C36" s="56"/>
      <c r="D36" s="10" t="s">
        <v>0</v>
      </c>
      <c r="E36" s="11" t="s">
        <v>10</v>
      </c>
      <c r="F36" s="10" t="s">
        <v>61</v>
      </c>
      <c r="G36" s="14" t="e">
        <f>#REF!</f>
        <v>#REF!</v>
      </c>
      <c r="H36" s="14">
        <f>422300</f>
        <v>422300</v>
      </c>
    </row>
    <row r="37" spans="1:11" ht="16.5" x14ac:dyDescent="0.2">
      <c r="A37" s="66"/>
      <c r="B37" s="67" t="s">
        <v>51</v>
      </c>
      <c r="C37" s="68"/>
      <c r="D37" s="68"/>
      <c r="E37" s="68"/>
      <c r="F37" s="69"/>
      <c r="G37" s="14"/>
      <c r="H37" s="15">
        <f>SUM(H34:H36)</f>
        <v>13279600</v>
      </c>
    </row>
    <row r="38" spans="1:11" ht="22.9" customHeight="1" x14ac:dyDescent="0.2">
      <c r="A38" s="64">
        <v>7</v>
      </c>
      <c r="B38" s="58" t="s">
        <v>30</v>
      </c>
      <c r="C38" s="61" t="s">
        <v>50</v>
      </c>
      <c r="D38" s="26" t="s">
        <v>0</v>
      </c>
      <c r="E38" s="27" t="s">
        <v>10</v>
      </c>
      <c r="F38" s="24" t="s">
        <v>20</v>
      </c>
      <c r="G38" s="31">
        <v>0</v>
      </c>
      <c r="H38" s="30">
        <v>21000</v>
      </c>
    </row>
    <row r="39" spans="1:11" ht="25.9" customHeight="1" x14ac:dyDescent="0.2">
      <c r="A39" s="65"/>
      <c r="B39" s="59"/>
      <c r="C39" s="62"/>
      <c r="D39" s="26" t="s">
        <v>6</v>
      </c>
      <c r="E39" s="27" t="s">
        <v>0</v>
      </c>
      <c r="F39" s="24" t="s">
        <v>65</v>
      </c>
      <c r="G39" s="14">
        <v>0</v>
      </c>
      <c r="H39" s="32">
        <v>10000</v>
      </c>
    </row>
    <row r="40" spans="1:11" ht="28.15" customHeight="1" x14ac:dyDescent="0.2">
      <c r="A40" s="65"/>
      <c r="B40" s="59"/>
      <c r="C40" s="62"/>
      <c r="D40" s="42" t="s">
        <v>6</v>
      </c>
      <c r="E40" s="40" t="s">
        <v>0</v>
      </c>
      <c r="F40" s="42" t="s">
        <v>20</v>
      </c>
      <c r="G40" s="15">
        <v>0</v>
      </c>
      <c r="H40" s="44">
        <v>593000</v>
      </c>
      <c r="K40" s="23"/>
    </row>
    <row r="41" spans="1:11" ht="15.6" customHeight="1" x14ac:dyDescent="0.2">
      <c r="A41" s="65"/>
      <c r="B41" s="59"/>
      <c r="C41" s="62"/>
      <c r="D41" s="43"/>
      <c r="E41" s="41"/>
      <c r="F41" s="43"/>
      <c r="G41" s="25">
        <v>0</v>
      </c>
      <c r="H41" s="45"/>
    </row>
    <row r="42" spans="1:11" ht="15" customHeight="1" x14ac:dyDescent="0.2">
      <c r="A42" s="65"/>
      <c r="B42" s="59"/>
      <c r="C42" s="62"/>
      <c r="D42" s="70" t="s">
        <v>6</v>
      </c>
      <c r="E42" s="40" t="s">
        <v>0</v>
      </c>
      <c r="F42" s="42" t="s">
        <v>66</v>
      </c>
      <c r="G42" s="15">
        <v>0</v>
      </c>
      <c r="H42" s="44">
        <v>15014300</v>
      </c>
    </row>
    <row r="43" spans="1:11" ht="15.6" customHeight="1" x14ac:dyDescent="0.2">
      <c r="A43" s="65"/>
      <c r="B43" s="59"/>
      <c r="C43" s="62"/>
      <c r="D43" s="70"/>
      <c r="E43" s="41"/>
      <c r="F43" s="43"/>
      <c r="G43" s="14">
        <v>0</v>
      </c>
      <c r="H43" s="45"/>
    </row>
    <row r="44" spans="1:11" ht="15" customHeight="1" x14ac:dyDescent="0.2">
      <c r="A44" s="65"/>
      <c r="B44" s="59"/>
      <c r="C44" s="62"/>
      <c r="D44" s="70" t="s">
        <v>6</v>
      </c>
      <c r="E44" s="40" t="s">
        <v>0</v>
      </c>
      <c r="F44" s="42" t="s">
        <v>67</v>
      </c>
      <c r="G44" s="15">
        <v>0</v>
      </c>
      <c r="H44" s="44">
        <v>1855700</v>
      </c>
    </row>
    <row r="45" spans="1:11" ht="15.6" customHeight="1" x14ac:dyDescent="0.2">
      <c r="A45" s="65"/>
      <c r="B45" s="60"/>
      <c r="C45" s="63"/>
      <c r="D45" s="42"/>
      <c r="E45" s="71"/>
      <c r="F45" s="72"/>
      <c r="G45" s="14">
        <v>0</v>
      </c>
      <c r="H45" s="45"/>
    </row>
    <row r="46" spans="1:11" ht="15" customHeight="1" x14ac:dyDescent="0.2">
      <c r="A46" s="65"/>
      <c r="B46" s="57" t="s">
        <v>51</v>
      </c>
      <c r="C46" s="57"/>
      <c r="D46" s="57"/>
      <c r="E46" s="57"/>
      <c r="F46" s="57"/>
      <c r="G46" s="13" t="e">
        <f>#REF!</f>
        <v>#REF!</v>
      </c>
      <c r="H46" s="15">
        <f>SUM(H38:H45)</f>
        <v>17494000</v>
      </c>
    </row>
    <row r="47" spans="1:11" ht="28.9" customHeight="1" x14ac:dyDescent="0.2">
      <c r="A47" s="64">
        <v>8</v>
      </c>
      <c r="B47" s="81" t="s">
        <v>28</v>
      </c>
      <c r="C47" s="82" t="s">
        <v>50</v>
      </c>
      <c r="D47" s="11" t="s">
        <v>4</v>
      </c>
      <c r="E47" s="11" t="s">
        <v>7</v>
      </c>
      <c r="F47" s="11" t="s">
        <v>14</v>
      </c>
      <c r="G47" s="14" t="e">
        <f>#REF!</f>
        <v>#REF!</v>
      </c>
      <c r="H47" s="14">
        <v>24800</v>
      </c>
    </row>
    <row r="48" spans="1:11" ht="15" customHeight="1" x14ac:dyDescent="0.2">
      <c r="A48" s="65"/>
      <c r="B48" s="81"/>
      <c r="C48" s="83"/>
      <c r="D48" s="10" t="s">
        <v>4</v>
      </c>
      <c r="E48" s="11" t="s">
        <v>7</v>
      </c>
      <c r="F48" s="11" t="s">
        <v>15</v>
      </c>
      <c r="G48" s="14">
        <f>165000</f>
        <v>165000</v>
      </c>
      <c r="H48" s="14">
        <v>165000</v>
      </c>
    </row>
    <row r="49" spans="1:8" x14ac:dyDescent="0.2">
      <c r="A49" s="65"/>
      <c r="B49" s="81"/>
      <c r="C49" s="84"/>
      <c r="D49" s="29" t="s">
        <v>4</v>
      </c>
      <c r="E49" s="28" t="s">
        <v>7</v>
      </c>
      <c r="F49" s="28" t="s">
        <v>45</v>
      </c>
      <c r="G49" s="14">
        <v>0</v>
      </c>
      <c r="H49" s="14">
        <v>25200</v>
      </c>
    </row>
    <row r="50" spans="1:8" ht="15.75" x14ac:dyDescent="0.2">
      <c r="A50" s="66"/>
      <c r="B50" s="80" t="s">
        <v>51</v>
      </c>
      <c r="C50" s="80"/>
      <c r="D50" s="80"/>
      <c r="E50" s="80"/>
      <c r="F50" s="80"/>
      <c r="G50" s="14"/>
      <c r="H50" s="15">
        <f>SUM(H47:H49)</f>
        <v>215000</v>
      </c>
    </row>
    <row r="51" spans="1:8" ht="39.6" customHeight="1" x14ac:dyDescent="0.2">
      <c r="A51" s="64">
        <v>9</v>
      </c>
      <c r="B51" s="88" t="s">
        <v>57</v>
      </c>
      <c r="C51" s="73" t="s">
        <v>50</v>
      </c>
      <c r="D51" s="11" t="s">
        <v>3</v>
      </c>
      <c r="E51" s="11" t="s">
        <v>4</v>
      </c>
      <c r="F51" s="11" t="s">
        <v>18</v>
      </c>
      <c r="G51" s="14" t="e">
        <f>#REF!</f>
        <v>#REF!</v>
      </c>
      <c r="H51" s="14">
        <f>26202629.12+205050+428400</f>
        <v>26836079.120000001</v>
      </c>
    </row>
    <row r="52" spans="1:8" ht="30" customHeight="1" x14ac:dyDescent="0.2">
      <c r="A52" s="65"/>
      <c r="B52" s="88"/>
      <c r="C52" s="73"/>
      <c r="D52" s="11" t="s">
        <v>3</v>
      </c>
      <c r="E52" s="11" t="s">
        <v>4</v>
      </c>
      <c r="F52" s="11" t="s">
        <v>62</v>
      </c>
      <c r="G52" s="14" t="e">
        <f>#REF!</f>
        <v>#REF!</v>
      </c>
      <c r="H52" s="14">
        <v>18510</v>
      </c>
    </row>
    <row r="53" spans="1:8" ht="60" customHeight="1" x14ac:dyDescent="0.2">
      <c r="A53" s="66"/>
      <c r="B53" s="85" t="s">
        <v>51</v>
      </c>
      <c r="C53" s="86"/>
      <c r="D53" s="86"/>
      <c r="E53" s="86"/>
      <c r="F53" s="87"/>
      <c r="G53" s="16" t="e">
        <f>#REF!+#REF!+#REF!+#REF!+#REF!+#REF!+#REF!+#REF!+#REF!</f>
        <v>#REF!</v>
      </c>
      <c r="H53" s="18">
        <f>H51+H52</f>
        <v>26854589.120000001</v>
      </c>
    </row>
    <row r="54" spans="1:8" ht="43.9" customHeight="1" x14ac:dyDescent="0.2">
      <c r="A54" s="35" t="s">
        <v>52</v>
      </c>
      <c r="B54" s="36"/>
      <c r="C54" s="36"/>
      <c r="D54" s="36"/>
      <c r="E54" s="36"/>
      <c r="F54" s="37"/>
      <c r="G54" s="19"/>
      <c r="H54" s="20">
        <f>H12+H15+H19+H25+H33+H37+H46+H50+H53</f>
        <v>83407224.180000007</v>
      </c>
    </row>
    <row r="55" spans="1:8" ht="15.6" customHeight="1" x14ac:dyDescent="0.2">
      <c r="A55" s="33"/>
      <c r="B55" s="34"/>
      <c r="C55" s="34"/>
      <c r="D55" s="6"/>
      <c r="E55" s="6"/>
      <c r="F55" s="8"/>
    </row>
    <row r="56" spans="1:8" x14ac:dyDescent="0.2">
      <c r="A56" s="38"/>
      <c r="B56" s="38"/>
      <c r="C56" s="38"/>
    </row>
    <row r="57" spans="1:8" x14ac:dyDescent="0.2">
      <c r="A57" s="38"/>
      <c r="B57" s="38"/>
      <c r="C57" s="38"/>
    </row>
  </sheetData>
  <mergeCells count="71">
    <mergeCell ref="H44:H45"/>
    <mergeCell ref="H42:H43"/>
    <mergeCell ref="F42:F43"/>
    <mergeCell ref="A26:A32"/>
    <mergeCell ref="A34:A37"/>
    <mergeCell ref="B33:F33"/>
    <mergeCell ref="B26:B32"/>
    <mergeCell ref="B34:B36"/>
    <mergeCell ref="B50:F50"/>
    <mergeCell ref="A47:A50"/>
    <mergeCell ref="A51:A53"/>
    <mergeCell ref="B47:B49"/>
    <mergeCell ref="C47:C49"/>
    <mergeCell ref="B53:F53"/>
    <mergeCell ref="B51:B52"/>
    <mergeCell ref="C51:C52"/>
    <mergeCell ref="A13:A15"/>
    <mergeCell ref="B13:B14"/>
    <mergeCell ref="C13:C14"/>
    <mergeCell ref="F10:F11"/>
    <mergeCell ref="E7:E8"/>
    <mergeCell ref="D7:D8"/>
    <mergeCell ref="B15:F15"/>
    <mergeCell ref="C7:C8"/>
    <mergeCell ref="B7:B8"/>
    <mergeCell ref="F7:F8"/>
    <mergeCell ref="C10:C11"/>
    <mergeCell ref="D10:D11"/>
    <mergeCell ref="E10:E11"/>
    <mergeCell ref="A7:A8"/>
    <mergeCell ref="A10:A12"/>
    <mergeCell ref="B10:B11"/>
    <mergeCell ref="E3:F3"/>
    <mergeCell ref="G7:G8"/>
    <mergeCell ref="A5:J5"/>
    <mergeCell ref="B6:F6"/>
    <mergeCell ref="H7:H8"/>
    <mergeCell ref="A38:A46"/>
    <mergeCell ref="A16:A19"/>
    <mergeCell ref="C26:C32"/>
    <mergeCell ref="B37:F37"/>
    <mergeCell ref="C34:C36"/>
    <mergeCell ref="A20:A25"/>
    <mergeCell ref="B25:F25"/>
    <mergeCell ref="D44:D45"/>
    <mergeCell ref="E44:E45"/>
    <mergeCell ref="F44:F45"/>
    <mergeCell ref="D42:D43"/>
    <mergeCell ref="B16:B18"/>
    <mergeCell ref="B19:F19"/>
    <mergeCell ref="C20:C24"/>
    <mergeCell ref="B20:B24"/>
    <mergeCell ref="B46:F46"/>
    <mergeCell ref="B38:B45"/>
    <mergeCell ref="C38:C45"/>
    <mergeCell ref="A54:F54"/>
    <mergeCell ref="A56:C57"/>
    <mergeCell ref="E2:H2"/>
    <mergeCell ref="E1:H1"/>
    <mergeCell ref="E42:E43"/>
    <mergeCell ref="D40:D41"/>
    <mergeCell ref="E40:E41"/>
    <mergeCell ref="F40:F41"/>
    <mergeCell ref="H40:H41"/>
    <mergeCell ref="H10:H11"/>
    <mergeCell ref="B12:F12"/>
    <mergeCell ref="B4:H4"/>
    <mergeCell ref="G3:K3"/>
    <mergeCell ref="I7:J7"/>
    <mergeCell ref="H6:J6"/>
    <mergeCell ref="C16:C18"/>
  </mergeCells>
  <phoneticPr fontId="2" type="noConversion"/>
  <pageMargins left="1.1811023622047245" right="0.39370078740157483" top="0.59055118110236227" bottom="0.59055118110236227" header="0.39370078740157483" footer="0.39370078740157483"/>
  <pageSetup paperSize="9" scale="48" firstPageNumber="24" fitToHeight="0" orientation="landscape" useFirstPageNumber="1" r:id="rId1"/>
  <headerFooter alignWithMargins="0"/>
  <rowBreaks count="1" manualBreakCount="1"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Департамент финансов ХМАО-Югры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</dc:creator>
  <cp:lastModifiedBy>RePack by Diakov</cp:lastModifiedBy>
  <cp:lastPrinted>2021-12-21T06:41:02Z</cp:lastPrinted>
  <dcterms:created xsi:type="dcterms:W3CDTF">2007-07-03T05:36:00Z</dcterms:created>
  <dcterms:modified xsi:type="dcterms:W3CDTF">2022-03-10T11:40:38Z</dcterms:modified>
</cp:coreProperties>
</file>